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530" activeTab="0"/>
  </bookViews>
  <sheets>
    <sheet name="Záradék" sheetId="1" r:id="rId1"/>
    <sheet name="Építészet összesítő" sheetId="2" r:id="rId2"/>
    <sheet name="Költségtérítések" sheetId="3" r:id="rId3"/>
    <sheet name="Irtás, föld- és sziklamunka" sheetId="4" r:id="rId4"/>
    <sheet name="Helyszíni beton és vasbeton mun" sheetId="5" r:id="rId5"/>
    <sheet name="Előregyártott épületszerkezeti " sheetId="6" r:id="rId6"/>
    <sheet name="Falazás és egyéb kőművesmunka" sheetId="7" r:id="rId7"/>
    <sheet name="Vakolás és rabicolás" sheetId="8" r:id="rId8"/>
    <sheet name="Szárazépítés" sheetId="9" r:id="rId9"/>
    <sheet name="Aljzatkészítés, hideg- és meleg" sheetId="10" r:id="rId10"/>
    <sheet name="Fa- és műanyag szerkezet elhely" sheetId="11" r:id="rId11"/>
    <sheet name="Üvegezés" sheetId="12" r:id="rId12"/>
    <sheet name="Felületképzés" sheetId="13" r:id="rId13"/>
    <sheet name="Szigetelés" sheetId="14" r:id="rId14"/>
    <sheet name="Gépészet fejezet összesítő" sheetId="15" r:id="rId15"/>
    <sheet name="01  vízellátás csatornázás" sheetId="16" r:id="rId16"/>
    <sheet name="02  hűtés fűtés" sheetId="17" r:id="rId17"/>
    <sheet name="Elektromos összesítő" sheetId="18" r:id="rId18"/>
    <sheet name="KTV" sheetId="19" r:id="rId19"/>
  </sheets>
  <definedNames/>
  <calcPr fullCalcOnLoad="1"/>
</workbook>
</file>

<file path=xl/sharedStrings.xml><?xml version="1.0" encoding="utf-8"?>
<sst xmlns="http://schemas.openxmlformats.org/spreadsheetml/2006/main" count="616" uniqueCount="331">
  <si>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</si>
  <si>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</si>
  <si>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</si>
  <si>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</si>
  <si>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</si>
  <si>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</si>
  <si>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</si>
  <si>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</si>
  <si>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</si>
  <si>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</si>
  <si>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</si>
  <si>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</si>
  <si>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19-010-1.11.2.2</t>
  </si>
  <si>
    <t>ktg.</t>
  </si>
  <si>
    <t>Ideiglenes költségek (közterület foglalás díja, konténer elhelyezés, mobil wc stb.)</t>
  </si>
  <si>
    <t>Munkanem összesen:</t>
  </si>
  <si>
    <t>Költségtérítések</t>
  </si>
  <si>
    <t>21-011-11.3</t>
  </si>
  <si>
    <t>db</t>
  </si>
  <si>
    <t>21-011-12</t>
  </si>
  <si>
    <t>m3</t>
  </si>
  <si>
    <t>Munkahelyi depóniából építési törmelék konténerbe rakása,  kézi erővel, önálló munka esetén elszámolva, konténer szállítás nélkül</t>
  </si>
  <si>
    <r>
      <t>Építési törmelék konténeres elszállítása, lerakása, lerakóhelyi díjjal, 5,0 m</t>
    </r>
    <r>
      <rPr>
        <vertAlign val="superscript"/>
        <sz val="10"/>
        <rFont val="Times New Roman CE"/>
        <family val="0"/>
      </rPr>
      <t>3</t>
    </r>
    <r>
      <rPr>
        <sz val="10"/>
        <rFont val="Times New Roman CE"/>
        <family val="0"/>
      </rPr>
      <t>-es konténerbe</t>
    </r>
  </si>
  <si>
    <t>Irtás, föld- és sziklamunka</t>
  </si>
  <si>
    <t>31-000-12.3</t>
  </si>
  <si>
    <t>31-000-13.2</t>
  </si>
  <si>
    <t>m2</t>
  </si>
  <si>
    <t>Beton aljzatok, járdák bontása 10 cm vastagságig, kavicsbetonból, salakbetonból</t>
  </si>
  <si>
    <t>31-002-2.1.1-0310084</t>
  </si>
  <si>
    <t>Melegen hengerelt merev vasbetétek elhelyezése vízszintes kiékeléssel vagy csomóponti kötéssel, betonacél szerelés előtt, kézi erővel, "I" - szelvényű idomacélból, 80-160 mm között IPE140 áthidalók elhelyezése fogadófészek  kialakításával,</t>
  </si>
  <si>
    <t>visszajavítással</t>
  </si>
  <si>
    <t>31-030-1.2.1-0210251</t>
  </si>
  <si>
    <t>31-031-2.2.1</t>
  </si>
  <si>
    <t>Úsztatott vagy fűtési esztrich készítése, helyszínen kevert, cementbázisú esztrichből, C16 szilárdsági osztálynak megfelelően 6 cm vastagságban</t>
  </si>
  <si>
    <t>31-032-1.4-0212517</t>
  </si>
  <si>
    <t>Felület-előkészítés fóliaterítés csúsztató vagy úsztatórétegre kerülő esztrichek készítését megelőzően, egy rétegben</t>
  </si>
  <si>
    <t>31-032-1.5-0215105</t>
  </si>
  <si>
    <t>m</t>
  </si>
  <si>
    <t>Felület-előkészítés dilatációs sáv kialakítása falak és egyéb felmenő szerkezetek mentén, az esztrichréteg készítését megelőzően, 0,5 -1,5 cm szélességben</t>
  </si>
  <si>
    <t>31-090-2.4-0130710</t>
  </si>
  <si>
    <t>Betonaljzatok és betonanyagú burkolatok foltszerű felvésése, javítása, aljzatbeton javítása kavicsbetonból, fasimítóval eldolgozva Elbontott válaszfalak utáni aljzat javítás</t>
  </si>
  <si>
    <r>
      <t>Födémfeltöltések bontása, nehéz feltöltések bontása homokból, salakból,  testsűrűség 1500 kg/m</t>
    </r>
    <r>
      <rPr>
        <vertAlign val="superscript"/>
        <sz val="10"/>
        <rFont val="Times New Roman CE"/>
        <family val="0"/>
      </rPr>
      <t>3</t>
    </r>
    <r>
      <rPr>
        <sz val="10"/>
        <rFont val="Times New Roman CE"/>
        <family val="0"/>
      </rPr>
      <t xml:space="preserve"> felett</t>
    </r>
  </si>
  <si>
    <r>
      <t>Födémfeltöltések készítése, nehéz ömlesztett feltöltések, homokból, kavicsból, testsűrűség 1500 kg/m</t>
    </r>
    <r>
      <rPr>
        <vertAlign val="superscript"/>
        <sz val="10"/>
        <rFont val="Times New Roman CE"/>
        <family val="0"/>
      </rPr>
      <t>3</t>
    </r>
    <r>
      <rPr>
        <sz val="10"/>
        <rFont val="Times New Roman CE"/>
        <family val="0"/>
      </rPr>
      <t xml:space="preserve"> felett Nyers homok  Vakpadló közé</t>
    </r>
  </si>
  <si>
    <t>Helyszíni beton és vasbeton munka</t>
  </si>
  <si>
    <t>32-002-1.1.1-0120011</t>
  </si>
  <si>
    <t>Előregyártott azonnal terhelhető nyílásáthidaló  elhelyezése (válaszfal áthidalók is), tartószerkezetre, csomóponti kötés nélkül, falazat szélességű áthidaló elemekből vagy több elem  egymás mellé sorolásával, a teherhordó falváll előkészítésével,</t>
  </si>
  <si>
    <t>kiegészítő hőszigetelés elhelyezése nélkül, 0,10 t/db tömegig, égetett agyag-kerámia köpenyes nyílásáthidaló POROTHERM A-10 kerámia burkolatú nyílásáthidaló, 1,25 m</t>
  </si>
  <si>
    <t>32-002-1.1.1-0120012</t>
  </si>
  <si>
    <t>kiegészítő hőszigetelés elhelyezése nélkül, 0,10 t/db tömegig, égetett agyag-kerámia köpenyes nyílásáthidaló POROTHERM A-10 kerámia burkolatú nyílásáthidaló, 1,50 m</t>
  </si>
  <si>
    <t>32-002-2.1.1-0120003</t>
  </si>
  <si>
    <t>Előregyártott nyomottöv nélküli nyílásáthidaló elhelyezése,  tartószerkezetre, csomóponti kötés nélkül, falazat szélességű áthidaló elemekből vagy több elem  egymás mellé sorolásával, a teherhordó falváll előkészítésével,  az áthidaló elemek ideiglenes</t>
  </si>
  <si>
    <t>alátámasztásával,  kiegészítő hőszigetelés elhelyezése nélkül, 0,07 t/db tömegig, égetett agyag-kerámia köpenyes nyílásáthidaló gerenda POROTHERM A-12 kerámia burkolatú nyílásáthidaló, 1,50 m</t>
  </si>
  <si>
    <t>Előregyártott épületszerkezeti elem elhelyezése és szerelése</t>
  </si>
  <si>
    <t>33-000-21.1.1.2.2.1</t>
  </si>
  <si>
    <t>Válaszfal bontása, égetett agyag-kerámia termékekből, erősítő pillérrel vagy erősítő pillér nélkül falazva, üreges kerámia válaszfaltéglából, 10 cm vastagságig, falazó, cementes mészhabarcsból falazva</t>
  </si>
  <si>
    <t>33-000-21.1.1.2.3.1</t>
  </si>
  <si>
    <t>Válaszfal bontása, égetett agyag-kerámia termékekből, erősítő pillérrel vagy erősítő pillér nélkül falazva, üreges kerámia válaszfaltéglából, 12 cm vastagságig, falazó, cementes mészhabarcsból falazva</t>
  </si>
  <si>
    <t>33-000-31.1.1</t>
  </si>
  <si>
    <t>Nyílásbontás, égetett-agyag kerámia teherhordó, tömör téglafalban</t>
  </si>
  <si>
    <t>33-000-32.1</t>
  </si>
  <si>
    <t>Nyílásbontás, bármilyen égetett kerámia válaszfalban, 12 cm vastagságig</t>
  </si>
  <si>
    <t>33-091-2.1.1-1110002</t>
  </si>
  <si>
    <t>Teherhordó és kitöltő falazat, égetett agyag-kerámia termékekből, tokok körülfalazása bontott nyílásban, 250 mm vastag falban, 1 tégla vastag falban Kisméretű tömör tégla 250x120x65 mm I.o. Hf5-mc, falazó, cementes mészhabarcs</t>
  </si>
  <si>
    <t>33-091-2.2.1-1110002</t>
  </si>
  <si>
    <t>Teherhordó és kitöltő falazat, égetett agyag-kerámia termékekből, tokok körülfalazása bontott nyílásban, 380 mm vastag falban, 1,5 tégla vastag falban Kisméretű tömör tégla 250x120x65 mm I.o. Hf5-mc, falazó, cementes mészhabarcs</t>
  </si>
  <si>
    <t>33-091-2.3.1-1110002</t>
  </si>
  <si>
    <t>Teherhordó és kitöltő falazat, égetett agyag-kerámia termékekből, tokok körülfalazása bontott nyílásban, 440 mm vastag falban, Kisméretű tömör tégla 250x120x65 mm I.o. Hf5-mc, falazó, cementes mészhabarcs</t>
  </si>
  <si>
    <t>33-091-8.1.1-1110002</t>
  </si>
  <si>
    <t>Teherhordó és kitöltő falazat, égetett agyag-kerámia termékekből, kifalazások egymás mellé helyezett kiváltó acélgerendák közeinek kifalazása, kisméretű téglával Kisméretű tömör tégla 250x120x65 mm I.o. Hf5-mc, falazó, cementes mészhabarcs</t>
  </si>
  <si>
    <t>33-091-8.2.1-1110002</t>
  </si>
  <si>
    <t>Teherhordó és kitöltő falazat, égetett agyag-kerámia termékekből, kifalazások kiváltó acélgerendák homlokzati gerinceinek kifalazása, kisméretű téglával Kisméretű tömör tégla 250x120x65 mm I.o. Hf5-mc, falazó, cementes mészhabarcs</t>
  </si>
  <si>
    <t>33-091-12.3.1-1110002</t>
  </si>
  <si>
    <t>Válaszfal, égetett agyag-kerámia termékekből, pillérrel vagy erősítő pillér nélkül falazva, tokok körülfalazása bontott nyílásban, 12 cm vastagságig, falazó, meszes cementhabarcsból falazva</t>
  </si>
  <si>
    <t>33-000-21.1.1.2.4.1</t>
  </si>
  <si>
    <t>Válaszfal bontása, égetett agyag-kerámia termékekből, erősítő pillérrel vagy erősítő pillér nélkül falazva, üreges kerámia válaszfaltéglából, 18 cm vastagságig, falazó, cementes mészhabarcsból falazva</t>
  </si>
  <si>
    <t>Nyílásbontás, bármilyen égetett kerámia válaszfalban, 20 cm vastagságig</t>
  </si>
  <si>
    <t>Teherhordó és kitöltő falazat, égetett agyag-kerámia termékekből, tokok körülfalazása bontott nyílásban, 200 mm vastag falban</t>
  </si>
  <si>
    <t>Falazás és egyéb kőművesmunka</t>
  </si>
  <si>
    <t>36-003-11.1-0410850</t>
  </si>
  <si>
    <t>36-090-2.1.3</t>
  </si>
  <si>
    <t>Vakolatok pótlása, keskenyvakolatok pótlása oldalfalon, 21-40 cm szélesség között Elbontott válaszfalak utáni oldalfal vakolat javítás</t>
  </si>
  <si>
    <t>36-090-2.2.3</t>
  </si>
  <si>
    <t>Vakolatok pótlása, keskenyvakolatok pótlása mennyezeten, 21-40 cm szélesség között Elbontott válaszfalak utáni mennyezet vakolat javítás</t>
  </si>
  <si>
    <t>36-090-4.3.3</t>
  </si>
  <si>
    <t>Nyíláskeret javítása, sarokösszedolgozással, 21-25 cm kiterített szélességig, hiánypótlás 25% felett Bontott nyílás</t>
  </si>
  <si>
    <t>36-090-3.2.3</t>
  </si>
  <si>
    <t>Acélgerendák kifalazása utáni vakolatjavítás sarok és csatlakozás-összedolgozással, 31-50 cm kiterített szélességig, hiánypótlás 25% felett</t>
  </si>
  <si>
    <r>
      <t>Oldalfalvakolat vagy mennyezet vakolat simítása, előkevert gyári szárazhabarcsból, 5 mm vastagságig, kézi felhordással  (a gyártó által megadott kg/m</t>
    </r>
    <r>
      <rPr>
        <vertAlign val="superscript"/>
        <sz val="10"/>
        <rFont val="Times New Roman CE"/>
        <family val="0"/>
      </rPr>
      <t>2</t>
    </r>
    <r>
      <rPr>
        <sz val="10"/>
        <rFont val="Times New Roman CE"/>
        <family val="0"/>
      </rPr>
      <t>/mm rétegvastagsággal) Bontott csempeburkolat alatti egyenetlen felület simítása</t>
    </r>
  </si>
  <si>
    <t>Vakolás és rabicolás</t>
  </si>
  <si>
    <t>39-001-3.1.2-0120012</t>
  </si>
  <si>
    <t>CW fém vázszerkezetre szerelt válaszfal 2 x 2 rtg. normál, 12,5 mm vtg. gipszkarton borítással, hőszigeteléssel, csavarfejek és illesztések glettelve (Q2), egyszeres, CW 75-06 mm vtg. tartóvázzal pl: RIGIPS normál építőlemez RB 12,5 mm, ásványi szálas</t>
  </si>
  <si>
    <t>hőszigetelés</t>
  </si>
  <si>
    <t>39-001-3.1.2-0120013</t>
  </si>
  <si>
    <t>hőszigetelés Nyílás befalazások</t>
  </si>
  <si>
    <t>39-005-6.1.1.2.3-0120012</t>
  </si>
  <si>
    <t>Dupla profilvázzal készülő szerkezetek gipszkarton válaszfal építése, 2x2 réteg gipszkartonnal, üveggyapot kitöltő szigeteléssel, 2 rétegű kitöltő szigeteléssel, 100 mm széles profilok kettőzése esetén pl: 2x2 rtg. RIGIPS RB 12,5; szerkezeti vastagság</t>
  </si>
  <si>
    <t>255 mm, kitöltő szigetelés 2x10 cm vtg. Isover Akusto  Nyílás befalazás F/35 iroda</t>
  </si>
  <si>
    <t>Szárazépítés</t>
  </si>
  <si>
    <t>42-000-2.1</t>
  </si>
  <si>
    <t>Lapburkolatok bontása, padlóburkolat bármely méretű kőagyag, mozaik vagy tört mozaik (NOVA) lapból</t>
  </si>
  <si>
    <t>42-000-2.2</t>
  </si>
  <si>
    <t>Lapburkolatok bontása, fal-, pillér- és oszlopburkolat, bármely méretű mozaik, kőagyag és csempe</t>
  </si>
  <si>
    <t>42-000-2.3</t>
  </si>
  <si>
    <t>Lapburkolatok bontása, lábazatburkolat 0,50 m magasságig,  egyenes egysoros vagy lépcsős kivitelben, 10x10 - 20x20 cm-es lapméretig</t>
  </si>
  <si>
    <t>42-000-3.2.1</t>
  </si>
  <si>
    <t>Fa-, hézagmentes műanyag- és szőnyegburkolatok bontása, csaphornyos vagy mozaikparketta, 22 mm vastag vakpadlóra szegezve</t>
  </si>
  <si>
    <t>42-000-3.4</t>
  </si>
  <si>
    <t>Fa-, hézagmentes műanyag- és szőnyegburkolatok bontása, gumilemez vagy PVC burkolat tekercsből, lapokból vagy lépcsőn betétként</t>
  </si>
  <si>
    <t>42-000-3.5</t>
  </si>
  <si>
    <t>Fa-, hézagmentes műanyag- és szőnyegburkolatok bontása, PVC falszegély</t>
  </si>
  <si>
    <t>42-000-6.3</t>
  </si>
  <si>
    <t>Egyéb bontások, bontott, még hasznosítható parkettalécek szegtelenítése, válogatása, kötegelése</t>
  </si>
  <si>
    <t>42-011-2.1.1.4.1-0212044</t>
  </si>
  <si>
    <t>Padlóburkolat hordozószerkezetének felületelőkészítése beltérben, beton alapfelületen önterülő felületkiegyenlítés készítése 5 mm átlagos rétegvastagságban</t>
  </si>
  <si>
    <t>42-012-1.1.1.1.1.3-0212003</t>
  </si>
  <si>
    <t>Fal-, pillér-, oszlopburkolat készítése beltérben, tégla, beton, vakolt alapfelületen, mázas kerámiával, kötésben vagy hálósan, 3-5 mm vtg. ragasztóba rakva, 1-10 mm fugaszélességgel, 25x25 -  40x40 cm közötti lapmérettel</t>
  </si>
  <si>
    <t>42-022-1.1.3.2.1.1-0212010</t>
  </si>
  <si>
    <t>Padlóburkolat készítése, beltérben, kenhető szigetelésre, gres, kőporcelán lappal, kötésben vagy hálósan, 3-5 mm vtg. ragasztóba rakva, 1-10 mm fugaszélességgel, 20x20 - 40x40 cm közötti lapmérettel Teakonyha</t>
  </si>
  <si>
    <t>42-022-2.1.2.1.1-0212010</t>
  </si>
  <si>
    <t>Lábazatburkolat készítése, beltérben, gres, kőporcelán lappal, egyenes, egysoros kivitelben, 3-5 mm ragasztóba rakva, 1-10 mm fugaszélességgel, 10 cm magasságig, 20x20 - 40×40 cm közötti lapmérettel Teakonyha</t>
  </si>
  <si>
    <t>42-041-3.2.2.1-0215096</t>
  </si>
  <si>
    <t>Meglévő aljzat kiegyenlítése, ragasztott parketta, valamint rugalmas burkolat alá (nagy igénybevétel) ragasztóval szennyezett betonaljzat (cementesztrich) felület előkészítése, 3 mm vastagságban önterülő aljzatkiegyenlítő + alapozó Ragasztott parketta</t>
  </si>
  <si>
    <t>burkolat alá</t>
  </si>
  <si>
    <t>42-041-3.2.2.1-0215097</t>
  </si>
  <si>
    <t>Meglévő aljzat kiegyenlítése, ragasztott parketta, valamint rugalmas burkolat alá (nagy igénybevétel) ragasztóval szennyezett betonaljzat (cementesztrich) felület előkészítése, 3 mm vastagságban önterülő aljzatkiegyenlítő + alapozó Laminált burkolat alá</t>
  </si>
  <si>
    <t>42-042-1-0110027</t>
  </si>
  <si>
    <t>Vakpadló készítése 24 mm-es deszkából, 48x75 mm-es párnafákkal Lucfenyő szélezett deszka, 3-6,5 m-es, 24 mm-es</t>
  </si>
  <si>
    <t>42-042-4.1.1.1-0110701</t>
  </si>
  <si>
    <t>Parkettafektetés csaphornyos parkettából, meglévő vakpadlóra szegezve Meglévő bontott parketta visszarakása  válaszfalak bontása és építése után szükség szerinti pótlással</t>
  </si>
  <si>
    <t>42-042-4.1.1.1-0110702</t>
  </si>
  <si>
    <t>Parkettafektetés csaphornyos parkettából, meglévő vakpadlóra szegezve Meglévő bontott parketta  visszarakása 40% anyagpótlással I/15, I/16 iroda</t>
  </si>
  <si>
    <t>42-042-4.1.1.1-0110704</t>
  </si>
  <si>
    <t>Parkettafektetés csaphornyos parkettából, meglévő vakpadlóra szegezve Meglévő bontott parketta visszarakása  I/09 iroda</t>
  </si>
  <si>
    <t>42-042-4.1.1.3-0110701</t>
  </si>
  <si>
    <t>Parkettafektetés csaphornyos parkettából, meglévő vakpadlóra szegezve, Csaphornyos parketta</t>
  </si>
  <si>
    <t>42-042-4.1.2.1.5-0110707</t>
  </si>
  <si>
    <t>Parkettafektetés csaphornyos parkettából, kiegyenlített aljzatra ragasztva, meglévővel egyező mintába rakva (ragasztó anyag külön tételben kiírva)</t>
  </si>
  <si>
    <t>42-042-4.1.2.1.9-0311067</t>
  </si>
  <si>
    <t>Parkettafektetés csaphornyos parkettából, kiegyenlített aljzatra ragasztva, ajánlott alapozó és ragasztó parketta fektetéséhez (a ragasztás ideje a burkolási tételeknél szerepel)</t>
  </si>
  <si>
    <t>42-042-4.3.2</t>
  </si>
  <si>
    <t>Parkettafektetés laminált padló (parkettapanel) úsztatott fektetése kiegyenlített aljzatra, (szegélyléccel együtt) ragasztás nélkül, hangszigetelt réteggel ellátva</t>
  </si>
  <si>
    <t>42-042-6.1.2.2-0311154</t>
  </si>
  <si>
    <t>Kisegítő- és részmunkák, parketta csiszolása és lakkozása, nagy igénybevételre, vízbázisú lakkal, szegőléc pótlással</t>
  </si>
  <si>
    <t>42-071-1-0150101</t>
  </si>
  <si>
    <t>Kiegészítő profil elhelyezése padlóburkolatok külső éleinek védelmére, szintbeli burkolatváltások esetén, alumíniumból, eloxált alumíniumból, nemesacélból vagy rézből, 2-40 mm magassági mérettel</t>
  </si>
  <si>
    <t>42-000-3.1.2</t>
  </si>
  <si>
    <t>Fa-, hézagmentes műanyag- és szőnyegburkolatok bontása, fapadló burkolatok, laminált padló bontása</t>
  </si>
  <si>
    <t>Aljzatkészítés, hideg- és melegburkolat készítése</t>
  </si>
  <si>
    <t>44-000-1.1</t>
  </si>
  <si>
    <t>44-000-2</t>
  </si>
  <si>
    <t>Favázas üvegfal bontása</t>
  </si>
  <si>
    <t>44-000-3</t>
  </si>
  <si>
    <t>Beépített faszekrény bontása</t>
  </si>
  <si>
    <t>44-000-4</t>
  </si>
  <si>
    <t>Fa lambéria, radiátor farács bontása</t>
  </si>
  <si>
    <t>44-001-1.1.1.1-0131032</t>
  </si>
  <si>
    <t>Fa beltéri nyílászárók elhelyezése, előre kihagyott falnyílásba, utólagos elhelyezéssel, tömítés nélkül, (szerelvényezve, finom beállítással), UA-01 jelű konszignáció szerint</t>
  </si>
  <si>
    <t>44-001-1.1.1.1-0131034</t>
  </si>
  <si>
    <t>Fa beltéri nyílászárók elhelyezése, előre kihagyott falnyílásba, utólagos elhelyezéssel, tömítés nélkül, (szerelvényezve, finom beállítással), UA-02/A jelű konszignáció szerint</t>
  </si>
  <si>
    <t>44-001-1.1.1.1-0131036</t>
  </si>
  <si>
    <t>Fa beltéri nyílászárók elhelyezése, előre kihagyott falnyílásba, utólagos elhelyezéssel, tömítés nélkül, (szerelvényezve, finom beállítással), UA-02/B jelű konszignáció szerint</t>
  </si>
  <si>
    <t>44-001-1.1.1.1-0131038</t>
  </si>
  <si>
    <t>Fa beltéri nyílászárók elhelyezése, előre kihagyott falnyílásba, utólagos elhelyezéssel, tömítés nélkül, (szerelvényezve, finom beállítással), UA-03 jelű konszignáció szerint</t>
  </si>
  <si>
    <t>44-029-1.2.2</t>
  </si>
  <si>
    <t>Beépített szekrények elhelyezése és helyszíni szerelése, konyhaszekrény, B-01 jelű konszignáció szerint</t>
  </si>
  <si>
    <t>44-029-1.2.2-0000002</t>
  </si>
  <si>
    <t>Beépített szekrények elhelyezése és helyszíni szerelése, konyhaszekrény, B-02 jelű konszignáció szerint</t>
  </si>
  <si>
    <t>44-090-1.3</t>
  </si>
  <si>
    <t>Meglévő mindenféle nyílászáró szerkezet kisebb javítása  faanyag- és/vagy vasalatpótlással FA-01/A jelű konszignáció szerint</t>
  </si>
  <si>
    <t>44-090-1.3-0000004</t>
  </si>
  <si>
    <t>Meglévő mindenféle nyílászáró szerkezet kisebb javítása  faanyag- és/vagy vasalatpótlással FA-01/C jelű konszignáció szerint</t>
  </si>
  <si>
    <t>44-090-1.3-0000006</t>
  </si>
  <si>
    <t>Meglévő mindenféle nyílászáró szerkezet kisebb javítása  faanyag- és/vagy vasalatpótlással FA-02 jelű konszignáció szerint</t>
  </si>
  <si>
    <t>44-090-1.3-0000008</t>
  </si>
  <si>
    <t>Meglévő mindenféle nyílászáró szerkezet kisebb javítása  faanyag- és/vagy vasalatpótlással FA-03 jelű konszignáció szerint</t>
  </si>
  <si>
    <t>44-090-3</t>
  </si>
  <si>
    <t>Ajtólap átfordítása, új vasalat beépítéssel FA-01/B jelű konszignáció szerint</t>
  </si>
  <si>
    <t>44-090-5</t>
  </si>
  <si>
    <t>Ütköző, záró és szegélylécek felszerelése csavarozással I.em-i közlekedőn, nyílásbontásánál lévő faburkolat lezárása</t>
  </si>
  <si>
    <t>44-090-52.1</t>
  </si>
  <si>
    <t>Beépített szekrény javítása</t>
  </si>
  <si>
    <r>
      <t>m</t>
    </r>
    <r>
      <rPr>
        <vertAlign val="superscript"/>
        <sz val="10"/>
        <rFont val="Times New Roman CE"/>
        <family val="0"/>
      </rPr>
      <t>2</t>
    </r>
  </si>
  <si>
    <r>
      <t>Fa nyílászáró szerkezetek bontása,  ajtó, ablak vagy kapu, 2,00 m</t>
    </r>
    <r>
      <rPr>
        <vertAlign val="superscript"/>
        <sz val="10"/>
        <rFont val="Times New Roman CE"/>
        <family val="0"/>
      </rPr>
      <t>2</t>
    </r>
    <r>
      <rPr>
        <sz val="10"/>
        <rFont val="Times New Roman CE"/>
        <family val="0"/>
      </rPr>
      <t>-ig</t>
    </r>
  </si>
  <si>
    <t>Fa- és műanyag szerkezet elhelyezése</t>
  </si>
  <si>
    <t>46-041-1.1.1.1.2-0115516</t>
  </si>
  <si>
    <r>
      <t>Beltéri üvegfal és üvegajtó szerkezetek, vonalmenti és sarokfogásponti rögzítéssel, beltéri üvegfal szerelése, négyzetes alakú, 2,4 m</t>
    </r>
    <r>
      <rPr>
        <vertAlign val="superscript"/>
        <sz val="10"/>
        <rFont val="Times New Roman CE"/>
        <family val="0"/>
      </rPr>
      <t>2</t>
    </r>
    <r>
      <rPr>
        <sz val="10"/>
        <rFont val="Times New Roman CE"/>
        <family val="0"/>
      </rPr>
      <t xml:space="preserve"> táblaméret felett UA-04 jelű konszignáció szerint</t>
    </r>
  </si>
  <si>
    <t>Üvegezés</t>
  </si>
  <si>
    <t>47-000-1.21.2.1.1.2-0320612</t>
  </si>
  <si>
    <t>Belső festéseknél felület előkészítése, részmunkák; glettelés, műanyag kötőanyagú glettel (simítótapasszal), vakolt felületen, bármilyen padozatú helyiségben, tagolt felületen Falfelületek szükség szerinti javítása</t>
  </si>
  <si>
    <t>47-011-15.1.1.2-0151171</t>
  </si>
  <si>
    <t>Diszperziós festés műanyag bázisú vizes-diszperziós  fehér vagy gyárilag színezett festékkel, új vagy régi lekapart, előkészített alapfelületen, vakolaton, két rétegben, tagolt sima felületen</t>
  </si>
  <si>
    <t>Felületképzés</t>
  </si>
  <si>
    <t>48-014-7.4-0313001</t>
  </si>
  <si>
    <t>Üzemi-használati víz elleni, víznyomásnak nem kitett helyzetű,  kerámia vagy GRES lapburkolat alatti padlószigetelés bevonatszigeteléssel, két rétegben, minimum 2,0 mm száraz rétegvastagságú kétkomponensű szigetelőhabarccsal,glettvassal vagy simítóval</t>
  </si>
  <si>
    <t>felhordva</t>
  </si>
  <si>
    <t>48-014-12-0313601</t>
  </si>
  <si>
    <t>Üzemi-használati víz elleni szigetelés  hajlaterősítése szigetelőhabarcs vagy műanyagbázisú bevonatszigetelésnél, egy rétegben, szigetelés rétegei közé beágyazva, minimum 8,0 cm széles rendszerkomponens hajlaterősítő-résáthidaló szalaggal</t>
  </si>
  <si>
    <t>Szigetelés</t>
  </si>
  <si>
    <t>Összesen:</t>
  </si>
  <si>
    <t xml:space="preserve">                                       </t>
  </si>
  <si>
    <t xml:space="preserve">Városüzemeltetési Osztály              </t>
  </si>
  <si>
    <t>Cím : 1102 Budapest, Szent László tér 2</t>
  </si>
  <si>
    <t xml:space="preserve"> Kelt: 2017 év február hó              </t>
  </si>
  <si>
    <t xml:space="preserve"> Tervező: Hajdú Nóra                   </t>
  </si>
  <si>
    <t xml:space="preserve">A munka leírása:                       </t>
  </si>
  <si>
    <t xml:space="preserve">                                                                              </t>
  </si>
  <si>
    <t xml:space="preserve">Készült:                                                                      </t>
  </si>
  <si>
    <t>Költségvetés főösszesítő</t>
  </si>
  <si>
    <t>Anyagköltség</t>
  </si>
  <si>
    <t>Díjköltség</t>
  </si>
  <si>
    <t>Fejezetek megnevezése</t>
  </si>
  <si>
    <t>01  vízellátás csatornázás</t>
  </si>
  <si>
    <t>02  hűtés fűtés</t>
  </si>
  <si>
    <t>33 Falazás és egyéb kőművesmunka</t>
  </si>
  <si>
    <t>33-063-2.1.3</t>
  </si>
  <si>
    <t>Födémáttörés 30x30 cm méretig, 30 cm födémvastagságig, vasbetonlemez födémben</t>
  </si>
  <si>
    <t xml:space="preserve">db     </t>
  </si>
  <si>
    <t>81 Épületgépészeti csővezeték szerelése</t>
  </si>
  <si>
    <t>81-001-1.1.1.1.1.2-0314531</t>
  </si>
  <si>
    <t>Ivóvíz vezeték, Térhálósított polietilén cső (PE-Xa) szerelése, toldóhüvelyes és menetes kötésekkel, cső elhelyezése csőidomokkal, szakaszos nyomáspróbával, falhoronyba vagy padlószerkezetbe, védőcsővel ellátva (horonyvésés külön tételben), DN 15 REHAU univerzális RAUTITAN flex cső, (RAU-VPE), védőcsőben 16x2,2 mm, tekercs, 130440-050</t>
  </si>
  <si>
    <t xml:space="preserve">m      </t>
  </si>
  <si>
    <t>81-001-1.4.1.1.1.5-0130004</t>
  </si>
  <si>
    <t>Ivóvíz vezeték, PVC cső szerelése, ragasztott kötésekkel, cső elhelyezése csőidomokkal, szakaszos nyomáspróbával, tartószerkezetre, DN 32 PIPELIFE PVC sima végű nyomócső 32x1,6x6000 mm, 10 bar, NY032/6M10B</t>
  </si>
  <si>
    <t>81-002-3.2.1.2.3-0130971</t>
  </si>
  <si>
    <t>PVC lefolyóvezeték szerelése, tokos, gumigyűrűs kötésekkel, cső elhelyezése csőidomokkal, szakaszos tömörségi próbával, horonyba vagy padlócsatornába, DN 50 PIPELIFE PVC-U tokos lefolyócső 50x1,8x500 mm, KAEM050/0.5M</t>
  </si>
  <si>
    <t>82 Épületgépészeti szerelvények és berendezések szerelése</t>
  </si>
  <si>
    <t>82-000-3.2</t>
  </si>
  <si>
    <t>Vízellátás berendezési tárgyak leszerelése, falikutak, mosdók meglévő vezeték ledúgozásával</t>
  </si>
  <si>
    <t>82-000-3.3</t>
  </si>
  <si>
    <t>Vízellátás berendezési tárgyak leszerelése, mosogatók meglévő vezeték ledúgozásával</t>
  </si>
  <si>
    <t>82-004-1.1-0353221</t>
  </si>
  <si>
    <t>Elektromos melegvíztermelő és tároló berendezés elhelyezése, tartozékokkal, szerelvényekkel, vízoldali bekötéssel, elektromos bekötés nélkül, 20 literig HAJDU ZA - 10 zártrendszerű elektromos forróvíztároló, 10 literes alsó elhelyezésű tartály, kombinált biztonsági szeleppel, 2 kW elektromos teljesítmény, Csz.: 2111211711</t>
  </si>
  <si>
    <t>82-009-2.1.1.2-0214051</t>
  </si>
  <si>
    <t>Mosogató elhelyezése és bekötése, hideg-meleg vízre, háztartási mosogatók, csaptelep és bűzelzáró nélkül, bútorba beépített, egymedencés csepptálcás Rozsdamentes lemez mosogató, 860x435 mm, egymedence + csöpögtető</t>
  </si>
  <si>
    <t>82-009-17.1-0326191</t>
  </si>
  <si>
    <t>Berendezési tárgyak szerelvényeinek felszerelése, sarokszelep szerelés SCHELL COMFORT sarokszelep 1/2"-3/8", meghosszabbított fali csatlakozóval, roppantógyűrűs csavarzattal, zsírzókamrás felsőrésszel, dupla O gyűrűs tömítéssel, króm, Csz.: 049070699</t>
  </si>
  <si>
    <t>82-009-19.5.3-0318774</t>
  </si>
  <si>
    <t>Csaptelepek és szerelvényeinek felszerelése, mosogató csaptelepek, álló, illetve süllyesztett mosogató csaptelep vízmelegítőhöz MOFÉM Junior Evo egykaros bojler mosogató csaptelep, alsó bekötésű, kifolyócső 200 mm, kód: 160-0018-20</t>
  </si>
  <si>
    <t>82-009-21.2-0135119</t>
  </si>
  <si>
    <t>Padló alatti illetve falba süllyeszthető bűzelzáró, padló feletti vagy falba süllyeszthető elhelyezése HL138, Klímaszifon falba süllyesztve kondenzvíz és cseppgyűjtéshez DN32 függőleges kimenettel. A kiszáradás esetén is bűzzáró (kettős működésű) bűzzár-kazetta kihúzható, és tisztítható, vagy cserélhető. Bemenete Ø 20 - 32mm-es csővel vagy tömlővel. A beépítőház a végleges beépítési mélységre állítható. Min beépítési mélység 60mm</t>
  </si>
  <si>
    <t>82-009-21.2-0135120</t>
  </si>
  <si>
    <t>Padló alatti illetve falba süllyeszthető bűzelzáró, padló feletti vagy falba süllyeszthető elhelyezése HL21, Csepegtető tölcsér DN32 víz- és golyós bűzzárral</t>
  </si>
  <si>
    <t>82-009-31.1.2-0135004</t>
  </si>
  <si>
    <t>Vizes berendezési tárgyak bűzelzáróinak felszerelése, falikúthoz-mosogatóhoz DN 50 HL100G/50, Konyhai szifon DN50 x 6/4", gömbcsuklóval</t>
  </si>
  <si>
    <t>Fejezet összesen:</t>
  </si>
  <si>
    <t>33-063-3.2.1</t>
  </si>
  <si>
    <r>
      <t>Horonyvésés, téglafalban, 8 cm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keresztmetszetig          hekyreállítással</t>
    </r>
  </si>
  <si>
    <t>84 Légkondicionáló berendezések</t>
  </si>
  <si>
    <t>84-001-3.1.1-0247401</t>
  </si>
  <si>
    <t>Oldalfali mono és multi split klímák elhelyezése, csővezetés nélkül, mono split klímák, csak hűtős kivitelben, hűtőteljesítmény: 10 kW-ig meglévő berendezés áthelyezése építész rajzon jelölt beltéri helyre, kültéri egységet padlástérben kell elhelyezni, szükséges csővezési, karbantartási és beüzemelési munkával</t>
  </si>
  <si>
    <t>Megbízó</t>
  </si>
  <si>
    <t xml:space="preserve">Budapest Főváros X.kerületi Önkormányzat </t>
  </si>
  <si>
    <t>Kőbánya Polgármesteri Hivatal, 1102 Budapest Szent lászló tér 29</t>
  </si>
  <si>
    <t xml:space="preserve"> </t>
  </si>
  <si>
    <t>Készült:</t>
  </si>
  <si>
    <t>A munka leírása:</t>
  </si>
  <si>
    <t xml:space="preserve">Átalakítási munkálatok villamos költségvetése </t>
  </si>
  <si>
    <t>Tételcsoportok, fejezetek</t>
  </si>
  <si>
    <t xml:space="preserve">  Általános forgalmi adó 27%</t>
  </si>
  <si>
    <t>Az ajánlat tartalmazza az összes mellékmunka, segédanyag     költségét.</t>
  </si>
  <si>
    <t>Készítette:</t>
  </si>
  <si>
    <t>Villamos költségvetés</t>
  </si>
  <si>
    <t>Tétel</t>
  </si>
  <si>
    <t>Felvonulási létesítmények</t>
  </si>
  <si>
    <t>Áthelyezés</t>
  </si>
  <si>
    <t xml:space="preserve">Lámpák </t>
  </si>
  <si>
    <t xml:space="preserve">2x58W Tükrös fénycsöves falon kívüli lámpatest </t>
  </si>
  <si>
    <t>Szerelvények</t>
  </si>
  <si>
    <t xml:space="preserve">Csatlakozóaljzat 230V Normál áramkör </t>
  </si>
  <si>
    <t xml:space="preserve">Csatlakozóaljzat 230V Kiemelt  áramkör </t>
  </si>
  <si>
    <t>Kommunikációs szerelvény  2xRj45</t>
  </si>
  <si>
    <t xml:space="preserve">Világítási szerelvények egypólusú kapcsoló </t>
  </si>
  <si>
    <t>Bontás</t>
  </si>
  <si>
    <t>fm</t>
  </si>
  <si>
    <t>Kábelek, vezetékek</t>
  </si>
  <si>
    <t>Csövek ,Vezetéktartó rendszerek kötődobozok</t>
  </si>
  <si>
    <t>Merev, simafalú műanyag védőcső elhelyezése, elágazó dobozokkal, előre elkészített falhoronyba, vékonyfalú kivitelben, könnyű mechanikai igénybevételre, Névleges méret: 11-16 mm  beltéri Mü III. vékonyfalú, hajlítható merev műanyag szürke védőcső 13.5 mm, Kód: MU-III 13.5</t>
  </si>
  <si>
    <t xml:space="preserve">Merev, simafalú műanyag védőcső elhelyezése, elágazó dobozokkal, előre elkészített falhoronyba, vékonyfalú kivitelben, könnyű mechanikai igénybevételre, Névleges méret: 11-16 mm  beltéri Mü III. vékonyfalú, hajlítható merev műanyag szürke védőcső védőcső 16 mm, Kód: MU-III 16
</t>
  </si>
  <si>
    <t>Merev, simafalú műanyag védőcső elhelyezése, elágazó dobozokkal, előre elkészített falhoronyba, vékonyfalú kivitelben, könnyű mechanikai igénybevételre, Névleges méret: 11-16 mm  beltéri Mü III. vékonyfalú, hajlítható merev műanyag szürke védőcső védőcső 23 mm, Kód: MU-III 23</t>
  </si>
  <si>
    <t xml:space="preserve"> Merev, simafalú műanyag védőcső elhelyezése, elágazó dobozokkal, előre elkészített falhoronyba, vékonyfalú kivitelben, könnyű mechanikai igénybevételre, Névleges méret: 21-29 mm  elektromos szerelőcső átmérő 29 mm merev műanyag szürke védőcső 29 mm, Kód: MU-III 29
"
</t>
  </si>
  <si>
    <t>Merev, simafalú műanyag védőcső elhelyezése, elágazó dobozokkal, előre elkészített falhoronyba, vékonyfalú kivitelben, könnyű mechanikai igénybevételre, Névleges méret: 11-16 mm HYDRO-THERM beltéri Mü III. vékonyfalú, hajlítható merev műanyag szürke védőcső védőcső 36 mm, Kód: MU-III 36</t>
  </si>
  <si>
    <t>Hajlékonyfalú műanyag gégecső  elhelyezése előre elkészített tartóra, falhoronyba, álmennyezetbe Átm:20mm gégecső szerelése, horonyvéséssel, elágazó dobozokkal</t>
  </si>
  <si>
    <t>Hajlékonyfalú műanyag gégecső  elhelyezése előre elkészített tartóra, falhoronyba, álmennyezetbe Átm:25mm gégecső szerelése, horonyvéséssel, elágazó dobozokkal</t>
  </si>
  <si>
    <t>Horonyvésés</t>
  </si>
  <si>
    <t xml:space="preserve"> Vezetékek káblelek</t>
  </si>
  <si>
    <t>Szigetelt vezeték elhelyezése védőcsőbe húzva vagy vezetékcsatornába fektetve, rézvezetővel, leágazó kötésekkel, szigetelés ellenállás méréssel, a szerelvényekhez csatlakozó vezetékvégek bekötése nélkül, keresztmetszet:   450/750V 1x1,5 mm2, tömör rézvezetővel (MCu) sárga-zöld,kék,fekete</t>
  </si>
  <si>
    <t>Szigetelt vezeték elhelyezése védőcsőbe húzva vagy vezetékcsatornába fektetve, rézvezetővel, leágazó kötésekkel, szigetelés ellenállás méréssel, a szerelvényekhez csatlakozó vezetékvégek bekötése nélkül, keresztmetszet:  450/750V 1x2,5 mm2, tömör rézvezetővel (MCu)</t>
  </si>
  <si>
    <t>Szigetelt vezeték elhelyezése védőcsőbe húzva vagy vezetékcsatornába fektetve, rézvezetővel, leágazó kötésekkel, szigetelés ellenállás méréssel, a szerelvényekhez csatlakozó vezetékvégek bekötése nélkül, keresztmetszet:  450/750V 1x4 mm2, tömör rézvezetővel (MCu)</t>
  </si>
  <si>
    <t>Kábelszerű vezeték elhelyezése előre elkészített tartószerkezetre, 1-12 erű rézvezetővel, elágazó dobozokkal és kötésekkel, szigetelési ellenállás méréssel, a szerelvényekhez csatlakozó vezetékvégek bekötése nélkül, MMFal 3x1,5 mm2 ( Cu)</t>
  </si>
  <si>
    <t>Kábelszerű vezeték elhelyezése előre elkészített tartószerkezetre, 1-12 erű rézvezetővel, elágazó dobozokkal és kötésekkel, szigetelési ellenállás méréssel, a szerelvényekhez csatlakozó vezetékvégek bekötése nélkül, NYM 300/500V 3x1,5 mm2 (MBCu)</t>
  </si>
  <si>
    <t>Kábelszerű vezeték elhelyezése előre elkészített tartószerkezetre, 1-12 erű rézvezetővel, elágazó dobozokkal és kötésekkel, szigetelési ellenállás méréssel, a szerelvényekhez csatlakozó vezetékvégek bekötése nélkül, NYM 300/500V 3x2,5 mm2 (MBCu)</t>
  </si>
  <si>
    <t xml:space="preserve">Szigetelt vezeték elhelyezése védőcsőbe húzva vagy vezetékcsatornába fektetve, rézvezetővel, leágazó kötésekkel, szigetelés ellenállás méréssel, a szerelvényekhez csatlakozó vezetékvégek bekötése nélkül, keresztmetszet: 0,5-2,5 mm2   H07V-R       450/750V 1x2,5 mm2, hajlékony rézvezetővel (Mkh)
</t>
  </si>
  <si>
    <t xml:space="preserve">Szigetelt vezeték elhelyezése védőcsőbe húzva vagy vezetékcsatornába fektetve, rézvezetővel, leágazó kötésekkel, szigetelés ellenállás méréssel, a szerelvényekhez csatlakozó vezetékvégek bekötése nélkül, keresztmetszet: 4-6 mm2   H07V-K    450/750V 1x4 mm2, hajlékony rézvezetővel (Mkh)
</t>
  </si>
  <si>
    <t>Struktúrált adatátviteli kábel elhelyezése ,;védőcsőbe húzva, kábeltálcára vagy kábelcsatornába fektetve,;falikábel,; Cat.5 UTP kábel</t>
  </si>
  <si>
    <t xml:space="preserve"> Elosztószekrények, csatlakozótáblák</t>
  </si>
  <si>
    <t xml:space="preserve">3 fázisú szinti elosztók bővítése,szabványosítása, szinteken kialakított, beépített szekrényben ,  meglévő áramkörök átnézése, felderítése, ellenőrzése,     áramvédelmi  készülékekkel beépítése  helyszíni szereléssel, feliratozással kompletten </t>
  </si>
  <si>
    <t>Kiselosztó berendezés meglévő áramkörök átnézése, felderítése, ellenőrzése,   áramvédelmi  készülékekkel beépítése  helyszíni szereléssel</t>
  </si>
  <si>
    <t>klt</t>
  </si>
  <si>
    <r>
      <t xml:space="preserve">RACK szekrények áthelyezése kábelkötegek átfogatása ,toldása </t>
    </r>
    <r>
      <rPr>
        <b/>
        <sz val="11"/>
        <color indexed="10"/>
        <rFont val="Calibri"/>
        <family val="2"/>
      </rPr>
      <t>KŐBÁNYAI ÖNKORMÁNYZAT INFORMATIKUSA VÉGZI</t>
    </r>
  </si>
  <si>
    <t xml:space="preserve">  Kapcsolók, dugaljak, szerelvények </t>
  </si>
  <si>
    <t xml:space="preserve">Komplett világítási szerelvények; Csatlakozóaljzat elhelyezése, süllyesztve, 16A, földelt, egyes csatlakozóaljzat (2P+F)   </t>
  </si>
  <si>
    <t>Komplett világítási szerelvények; Csatlakozóaljzat elhelyezése,
süllyesztve, 16A, földelt, egyes vízmentes csatlakozóaljzat (2P+F)</t>
  </si>
  <si>
    <t xml:space="preserve">Összeépíthető világítási szerelvények elemei; Kapcsolóbetét elhelyezése , süllyesztett,    Keresztváltó kapcsoló,   </t>
  </si>
  <si>
    <t xml:space="preserve">Összeépíthető világítási szerelvények elemei; Kapcsolóbetét elhelyezése , süllyesztett,     Váltó kapcsoló,   </t>
  </si>
  <si>
    <t xml:space="preserve">Összeépíthető világítási szerelvények elemei; Kapcsolóbetét elhelyezése , süllyesztett,    egypólusú Kapcsoló </t>
  </si>
  <si>
    <t xml:space="preserve">Összeépíthető világítási  és telekommunikációs szerelvények elemei; Kapcsolóbetét elhelyezése fedéllel    Internet csatlakozó,     2x  RJ45 </t>
  </si>
  <si>
    <t xml:space="preserve">Komplett világítási szerelvények;kerete  Egyes keret
</t>
  </si>
  <si>
    <t xml:space="preserve">  Lámpatestek (fényforrással szerelve)</t>
  </si>
  <si>
    <t xml:space="preserve">Felületre szerelt lámpatest elhelyezése  előre elkészített tartószerkezetre, LED paneles kivitelben, LED fényforrással  3x36W -kiváltó lámpatest kompletten    lámpatest
</t>
  </si>
  <si>
    <t xml:space="preserve">Felületre szerelt lámpatest elhelyezése  előre elkészített tartószerkezetre, LED paneles kivitelben,, LED fényforrással       2x58W  -kiváltó lámpatest  kompletten 
</t>
  </si>
  <si>
    <t xml:space="preserve">Felületre,mennyezetre, oldalfalra szerelt  búrás lámpatest elhelyezése  előre elkészített tartószerkezetre , LED fényforrással  
</t>
  </si>
  <si>
    <t xml:space="preserve">  EPH és egyéb</t>
  </si>
  <si>
    <t>EPH bekötések szerelése</t>
  </si>
  <si>
    <t>Villám és érintésvédelmi mérés és jegyzőkönyv készítése</t>
  </si>
  <si>
    <t>összesen:</t>
  </si>
  <si>
    <t>A+D</t>
  </si>
  <si>
    <t>ÁFA:</t>
  </si>
  <si>
    <t>Bruttó vállalkozói díj</t>
  </si>
  <si>
    <t xml:space="preserve">Név : Kőbányai Önkormányzat </t>
  </si>
  <si>
    <t xml:space="preserve">Kőbányai Polgármesteri Hivatalban az irodaátalakításhokoz kapcsolódó kiviteli munkák        </t>
  </si>
  <si>
    <t>Építészet</t>
  </si>
  <si>
    <t>Gépészet</t>
  </si>
  <si>
    <t>ELEKTROMOS KÖLTSÉGVETÉS</t>
  </si>
  <si>
    <t>Elektromosság</t>
  </si>
  <si>
    <t>Anyag</t>
  </si>
  <si>
    <t>Díj</t>
  </si>
  <si>
    <t>Anyag+díj összesen:</t>
  </si>
  <si>
    <t>Áfa:</t>
  </si>
  <si>
    <t>Bruttó összesen:</t>
  </si>
  <si>
    <t>K31-002-2.2.1-0320021</t>
  </si>
  <si>
    <t>Hidegen hajlított acél kiváltó  gerendák elhelyezése csomóponti kötéssel gipszkarton fal alá ZSZ 50x30x2,5mm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</si>
</sst>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#####0.00"/>
    <numFmt numFmtId="165" formatCode="###\ ###\ ###\ ###\ ##0.00"/>
    <numFmt numFmtId="166" formatCode="###\ ###\ ###\ ###\ ##0"/>
    <numFmt numFmtId="167" formatCode="yyyy\-mm\-dd"/>
    <numFmt numFmtId="168" formatCode="_-* #,##0.00&quot; Ft&quot;_-;\-* #,##0.00&quot; Ft&quot;_-;_-* \-??&quot; Ft&quot;_-;_-@_-"/>
    <numFmt numFmtId="169" formatCode="_-* #,##0&quot; Ft&quot;_-;\-* #,##0&quot; Ft&quot;_-;_-* \-??&quot; Ft&quot;_-;_-@_-"/>
    <numFmt numFmtId="170" formatCode="#,##0&quot; Ft&quot;"/>
    <numFmt numFmtId="171" formatCode="#,##0,&quot;Ft&quot;"/>
    <numFmt numFmtId="172" formatCode="[$-40E]yyyy\.\ mmmm\ d\."/>
    <numFmt numFmtId="173" formatCode="#,##0.00\ &quot;Ft&quot;"/>
  </numFmts>
  <fonts count="67">
    <font>
      <sz val="10"/>
      <name val="Arial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vertAlign val="superscript"/>
      <sz val="10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0"/>
      <color indexed="8"/>
      <name val="Times New Roman CE"/>
      <family val="0"/>
    </font>
    <font>
      <sz val="10"/>
      <color indexed="8"/>
      <name val="Times New Roman CE"/>
      <family val="0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i/>
      <sz val="20"/>
      <color indexed="8"/>
      <name val="Ariel"/>
      <family val="0"/>
    </font>
    <font>
      <sz val="11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3"/>
      <name val="Calibri Light"/>
      <family val="2"/>
    </font>
    <font>
      <sz val="13"/>
      <name val="Calibri Light"/>
      <family val="2"/>
    </font>
    <font>
      <sz val="13"/>
      <name val="Arial"/>
      <family val="2"/>
    </font>
    <font>
      <sz val="12"/>
      <color indexed="8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3"/>
      <name val="Arial"/>
      <family val="2"/>
    </font>
    <font>
      <i/>
      <sz val="13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 CE"/>
      <family val="0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0" fillId="22" borderId="7" applyNumberFormat="0" applyFont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8" applyNumberFormat="0" applyAlignment="0" applyProtection="0"/>
    <xf numFmtId="0" fontId="58" fillId="0" borderId="0" applyNumberFormat="0" applyFill="0" applyBorder="0" applyAlignment="0" applyProtection="0"/>
    <xf numFmtId="0" fontId="4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8" fillId="0" borderId="0" applyFill="0" applyBorder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30" borderId="1" applyNumberFormat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8" fillId="0" borderId="0" xfId="56">
      <alignment/>
      <protection/>
    </xf>
    <xf numFmtId="0" fontId="9" fillId="0" borderId="0" xfId="56" applyFont="1">
      <alignment/>
      <protection/>
    </xf>
    <xf numFmtId="164" fontId="8" fillId="0" borderId="0" xfId="56" applyNumberFormat="1">
      <alignment/>
      <protection/>
    </xf>
    <xf numFmtId="165" fontId="8" fillId="0" borderId="0" xfId="56" applyNumberFormat="1" applyAlignment="1">
      <alignment horizontal="center"/>
      <protection/>
    </xf>
    <xf numFmtId="165" fontId="8" fillId="0" borderId="0" xfId="56" applyNumberFormat="1">
      <alignment/>
      <protection/>
    </xf>
    <xf numFmtId="166" fontId="8" fillId="0" borderId="0" xfId="56" applyNumberFormat="1">
      <alignment/>
      <protection/>
    </xf>
    <xf numFmtId="0" fontId="11" fillId="0" borderId="0" xfId="56" applyFont="1">
      <alignment/>
      <protection/>
    </xf>
    <xf numFmtId="0" fontId="12" fillId="0" borderId="0" xfId="56" applyFont="1">
      <alignment/>
      <protection/>
    </xf>
    <xf numFmtId="0" fontId="13" fillId="0" borderId="0" xfId="55" applyFont="1">
      <alignment/>
      <protection/>
    </xf>
    <xf numFmtId="164" fontId="11" fillId="0" borderId="0" xfId="56" applyNumberFormat="1" applyFont="1">
      <alignment/>
      <protection/>
    </xf>
    <xf numFmtId="165" fontId="11" fillId="0" borderId="0" xfId="56" applyNumberFormat="1" applyFont="1" applyAlignment="1">
      <alignment horizontal="center"/>
      <protection/>
    </xf>
    <xf numFmtId="165" fontId="12" fillId="0" borderId="0" xfId="56" applyNumberFormat="1" applyFont="1">
      <alignment/>
      <protection/>
    </xf>
    <xf numFmtId="166" fontId="11" fillId="0" borderId="0" xfId="56" applyNumberFormat="1" applyFont="1">
      <alignment/>
      <protection/>
    </xf>
    <xf numFmtId="0" fontId="8" fillId="0" borderId="0" xfId="56" applyFont="1">
      <alignment/>
      <protection/>
    </xf>
    <xf numFmtId="165" fontId="11" fillId="0" borderId="0" xfId="56" applyNumberFormat="1" applyFont="1">
      <alignment/>
      <protection/>
    </xf>
    <xf numFmtId="167" fontId="11" fillId="0" borderId="0" xfId="56" applyNumberFormat="1" applyFont="1">
      <alignment/>
      <protection/>
    </xf>
    <xf numFmtId="0" fontId="14" fillId="0" borderId="0" xfId="56" applyFont="1">
      <alignment/>
      <protection/>
    </xf>
    <xf numFmtId="0" fontId="14" fillId="0" borderId="10" xfId="56" applyFont="1" applyBorder="1" applyAlignment="1">
      <alignment vertical="center"/>
      <protection/>
    </xf>
    <xf numFmtId="164" fontId="14" fillId="0" borderId="10" xfId="56" applyNumberFormat="1" applyFont="1" applyBorder="1" applyAlignment="1">
      <alignment vertical="center"/>
      <protection/>
    </xf>
    <xf numFmtId="165" fontId="14" fillId="0" borderId="10" xfId="56" applyNumberFormat="1" applyFont="1" applyBorder="1" applyAlignment="1">
      <alignment horizontal="center" vertical="center"/>
      <protection/>
    </xf>
    <xf numFmtId="166" fontId="14" fillId="0" borderId="11" xfId="56" applyNumberFormat="1" applyFont="1" applyBorder="1" applyAlignment="1">
      <alignment vertical="center"/>
      <protection/>
    </xf>
    <xf numFmtId="0" fontId="14" fillId="0" borderId="0" xfId="56" applyFont="1" applyAlignment="1">
      <alignment vertical="center"/>
      <protection/>
    </xf>
    <xf numFmtId="0" fontId="14" fillId="0" borderId="10" xfId="56" applyFont="1" applyBorder="1">
      <alignment/>
      <protection/>
    </xf>
    <xf numFmtId="164" fontId="14" fillId="0" borderId="10" xfId="56" applyNumberFormat="1" applyFont="1" applyBorder="1">
      <alignment/>
      <protection/>
    </xf>
    <xf numFmtId="165" fontId="14" fillId="0" borderId="10" xfId="56" applyNumberFormat="1" applyFont="1" applyBorder="1" applyAlignment="1">
      <alignment horizontal="center"/>
      <protection/>
    </xf>
    <xf numFmtId="166" fontId="14" fillId="0" borderId="0" xfId="56" applyNumberFormat="1" applyFont="1" applyBorder="1">
      <alignment/>
      <protection/>
    </xf>
    <xf numFmtId="0" fontId="14" fillId="0" borderId="0" xfId="56" applyFont="1" applyBorder="1">
      <alignment/>
      <protection/>
    </xf>
    <xf numFmtId="0" fontId="14" fillId="0" borderId="0" xfId="56" applyFont="1" applyBorder="1" applyAlignment="1">
      <alignment vertical="center" wrapText="1"/>
      <protection/>
    </xf>
    <xf numFmtId="0" fontId="8" fillId="0" borderId="10" xfId="56" applyBorder="1" applyAlignment="1">
      <alignment vertical="center"/>
      <protection/>
    </xf>
    <xf numFmtId="0" fontId="12" fillId="0" borderId="10" xfId="56" applyFont="1" applyBorder="1" applyAlignment="1">
      <alignment vertical="center"/>
      <protection/>
    </xf>
    <xf numFmtId="0" fontId="11" fillId="0" borderId="10" xfId="56" applyFont="1" applyBorder="1" applyAlignment="1">
      <alignment vertical="center"/>
      <protection/>
    </xf>
    <xf numFmtId="164" fontId="11" fillId="0" borderId="10" xfId="56" applyNumberFormat="1" applyFont="1" applyBorder="1" applyAlignment="1">
      <alignment vertical="center"/>
      <protection/>
    </xf>
    <xf numFmtId="165" fontId="11" fillId="0" borderId="10" xfId="56" applyNumberFormat="1" applyFont="1" applyBorder="1" applyAlignment="1">
      <alignment horizontal="center" vertical="center"/>
      <protection/>
    </xf>
    <xf numFmtId="0" fontId="8" fillId="0" borderId="0" xfId="56" applyAlignment="1">
      <alignment vertical="center"/>
      <protection/>
    </xf>
    <xf numFmtId="0" fontId="8" fillId="0" borderId="0" xfId="56" applyFont="1" applyAlignment="1">
      <alignment vertical="center"/>
      <protection/>
    </xf>
    <xf numFmtId="0" fontId="11" fillId="0" borderId="0" xfId="56" applyFont="1" applyAlignment="1">
      <alignment vertical="center"/>
      <protection/>
    </xf>
    <xf numFmtId="2" fontId="11" fillId="0" borderId="0" xfId="56" applyNumberFormat="1" applyFont="1" applyAlignment="1">
      <alignment vertical="center"/>
      <protection/>
    </xf>
    <xf numFmtId="165" fontId="11" fillId="0" borderId="0" xfId="56" applyNumberFormat="1" applyFont="1" applyAlignment="1">
      <alignment horizontal="center" vertical="center"/>
      <protection/>
    </xf>
    <xf numFmtId="0" fontId="8" fillId="0" borderId="12" xfId="56" applyBorder="1" applyAlignment="1">
      <alignment vertical="center"/>
      <protection/>
    </xf>
    <xf numFmtId="0" fontId="12" fillId="0" borderId="12" xfId="56" applyFont="1" applyBorder="1" applyAlignment="1">
      <alignment vertical="center"/>
      <protection/>
    </xf>
    <xf numFmtId="0" fontId="11" fillId="0" borderId="12" xfId="56" applyFont="1" applyBorder="1" applyAlignment="1">
      <alignment vertical="center"/>
      <protection/>
    </xf>
    <xf numFmtId="164" fontId="11" fillId="0" borderId="12" xfId="56" applyNumberFormat="1" applyFont="1" applyBorder="1" applyAlignment="1">
      <alignment vertical="center"/>
      <protection/>
    </xf>
    <xf numFmtId="165" fontId="11" fillId="0" borderId="12" xfId="56" applyNumberFormat="1" applyFont="1" applyBorder="1" applyAlignment="1">
      <alignment horizontal="center" vertical="center"/>
      <protection/>
    </xf>
    <xf numFmtId="164" fontId="14" fillId="0" borderId="0" xfId="56" applyNumberFormat="1" applyFont="1" applyBorder="1">
      <alignment/>
      <protection/>
    </xf>
    <xf numFmtId="165" fontId="14" fillId="0" borderId="0" xfId="56" applyNumberFormat="1" applyFont="1" applyBorder="1" applyAlignment="1">
      <alignment horizontal="center"/>
      <protection/>
    </xf>
    <xf numFmtId="165" fontId="14" fillId="0" borderId="0" xfId="56" applyNumberFormat="1" applyFont="1" applyBorder="1">
      <alignment/>
      <protection/>
    </xf>
    <xf numFmtId="0" fontId="16" fillId="0" borderId="0" xfId="56" applyFont="1">
      <alignment/>
      <protection/>
    </xf>
    <xf numFmtId="0" fontId="17" fillId="0" borderId="0" xfId="56" applyFont="1">
      <alignment/>
      <protection/>
    </xf>
    <xf numFmtId="164" fontId="17" fillId="0" borderId="0" xfId="56" applyNumberFormat="1" applyFont="1">
      <alignment/>
      <protection/>
    </xf>
    <xf numFmtId="165" fontId="17" fillId="0" borderId="0" xfId="56" applyNumberFormat="1" applyFont="1" applyAlignment="1">
      <alignment horizontal="center"/>
      <protection/>
    </xf>
    <xf numFmtId="165" fontId="17" fillId="0" borderId="0" xfId="56" applyNumberFormat="1" applyFont="1">
      <alignment/>
      <protection/>
    </xf>
    <xf numFmtId="166" fontId="17" fillId="0" borderId="0" xfId="56" applyNumberFormat="1" applyFont="1">
      <alignment/>
      <protection/>
    </xf>
    <xf numFmtId="0" fontId="15" fillId="0" borderId="0" xfId="56" applyFont="1" applyBorder="1" applyAlignment="1">
      <alignment/>
      <protection/>
    </xf>
    <xf numFmtId="0" fontId="18" fillId="0" borderId="0" xfId="56" applyFont="1">
      <alignment/>
      <protection/>
    </xf>
    <xf numFmtId="166" fontId="8" fillId="0" borderId="13" xfId="56" applyNumberFormat="1" applyBorder="1">
      <alignment/>
      <protection/>
    </xf>
    <xf numFmtId="166" fontId="12" fillId="0" borderId="0" xfId="56" applyNumberFormat="1" applyFont="1" applyAlignment="1">
      <alignment horizontal="center"/>
      <protection/>
    </xf>
    <xf numFmtId="166" fontId="8" fillId="0" borderId="0" xfId="56" applyNumberFormat="1" applyFont="1" applyAlignment="1">
      <alignment horizontal="center"/>
      <protection/>
    </xf>
    <xf numFmtId="0" fontId="8" fillId="0" borderId="0" xfId="55">
      <alignment/>
      <protection/>
    </xf>
    <xf numFmtId="0" fontId="19" fillId="0" borderId="14" xfId="55" applyFont="1" applyBorder="1" applyAlignment="1">
      <alignment horizontal="center" wrapText="1"/>
      <protection/>
    </xf>
    <xf numFmtId="0" fontId="19" fillId="0" borderId="15" xfId="55" applyFont="1" applyBorder="1" applyAlignment="1">
      <alignment horizontal="center" wrapText="1"/>
      <protection/>
    </xf>
    <xf numFmtId="0" fontId="8" fillId="0" borderId="15" xfId="55" applyBorder="1">
      <alignment/>
      <protection/>
    </xf>
    <xf numFmtId="0" fontId="19" fillId="0" borderId="0" xfId="55" applyFont="1" applyBorder="1" applyAlignment="1">
      <alignment horizontal="center" wrapText="1"/>
      <protection/>
    </xf>
    <xf numFmtId="0" fontId="8" fillId="0" borderId="0" xfId="55" applyBorder="1">
      <alignment/>
      <protection/>
    </xf>
    <xf numFmtId="0" fontId="8" fillId="0" borderId="0" xfId="55" applyFill="1">
      <alignment/>
      <protection/>
    </xf>
    <xf numFmtId="0" fontId="23" fillId="0" borderId="0" xfId="55" applyFont="1" applyBorder="1" applyAlignment="1">
      <alignment horizontal="left" wrapText="1"/>
      <protection/>
    </xf>
    <xf numFmtId="0" fontId="24" fillId="0" borderId="0" xfId="55" applyFont="1" applyBorder="1" applyAlignment="1">
      <alignment horizontal="left" wrapText="1"/>
      <protection/>
    </xf>
    <xf numFmtId="0" fontId="19" fillId="0" borderId="0" xfId="55" applyFont="1" applyFill="1" applyBorder="1" applyAlignment="1">
      <alignment horizontal="center" wrapText="1"/>
      <protection/>
    </xf>
    <xf numFmtId="0" fontId="25" fillId="0" borderId="0" xfId="55" applyFont="1" applyFill="1" applyBorder="1" applyAlignment="1">
      <alignment horizontal="center" wrapText="1"/>
      <protection/>
    </xf>
    <xf numFmtId="0" fontId="25" fillId="0" borderId="0" xfId="55" applyFont="1" applyBorder="1" applyAlignment="1">
      <alignment horizontal="center" wrapText="1"/>
      <protection/>
    </xf>
    <xf numFmtId="0" fontId="26" fillId="0" borderId="0" xfId="55" applyFont="1" applyBorder="1" applyAlignment="1">
      <alignment horizontal="left" wrapText="1"/>
      <protection/>
    </xf>
    <xf numFmtId="0" fontId="27" fillId="0" borderId="0" xfId="55" applyFont="1" applyBorder="1" applyAlignment="1">
      <alignment horizontal="center" wrapText="1"/>
      <protection/>
    </xf>
    <xf numFmtId="0" fontId="8" fillId="0" borderId="0" xfId="55" applyAlignment="1">
      <alignment wrapText="1"/>
      <protection/>
    </xf>
    <xf numFmtId="171" fontId="8" fillId="0" borderId="0" xfId="55" applyNumberFormat="1">
      <alignment/>
      <protection/>
    </xf>
    <xf numFmtId="0" fontId="8" fillId="0" borderId="0" xfId="55" applyFill="1" applyBorder="1">
      <alignment/>
      <protection/>
    </xf>
    <xf numFmtId="0" fontId="8" fillId="0" borderId="0" xfId="55" applyFont="1" applyBorder="1" applyAlignment="1">
      <alignment wrapText="1"/>
      <protection/>
    </xf>
    <xf numFmtId="0" fontId="12" fillId="0" borderId="0" xfId="55" applyFont="1" applyAlignment="1">
      <alignment horizontal="center" wrapText="1"/>
      <protection/>
    </xf>
    <xf numFmtId="0" fontId="28" fillId="0" borderId="0" xfId="55" applyFont="1" applyFill="1">
      <alignment/>
      <protection/>
    </xf>
    <xf numFmtId="0" fontId="28" fillId="33" borderId="0" xfId="55" applyFont="1" applyFill="1" applyAlignment="1">
      <alignment horizontal="right" wrapText="1"/>
      <protection/>
    </xf>
    <xf numFmtId="3" fontId="14" fillId="0" borderId="0" xfId="56" applyNumberFormat="1" applyFont="1" applyBorder="1" applyAlignment="1">
      <alignment vertical="center"/>
      <protection/>
    </xf>
    <xf numFmtId="3" fontId="8" fillId="0" borderId="0" xfId="60" applyNumberFormat="1" applyFill="1" applyBorder="1" applyAlignment="1" applyProtection="1">
      <alignment/>
      <protection/>
    </xf>
    <xf numFmtId="3" fontId="0" fillId="0" borderId="0" xfId="60" applyNumberFormat="1" applyFont="1" applyFill="1" applyBorder="1" applyAlignment="1" applyProtection="1">
      <alignment/>
      <protection/>
    </xf>
    <xf numFmtId="3" fontId="8" fillId="0" borderId="0" xfId="55" applyNumberFormat="1" applyFont="1">
      <alignment/>
      <protection/>
    </xf>
    <xf numFmtId="3" fontId="8" fillId="0" borderId="0" xfId="55" applyNumberFormat="1">
      <alignment/>
      <protection/>
    </xf>
    <xf numFmtId="3" fontId="28" fillId="33" borderId="0" xfId="55" applyNumberFormat="1" applyFont="1" applyFill="1">
      <alignment/>
      <protection/>
    </xf>
    <xf numFmtId="3" fontId="14" fillId="0" borderId="11" xfId="60" applyNumberFormat="1" applyFont="1" applyFill="1" applyBorder="1" applyAlignment="1" applyProtection="1">
      <alignment vertical="center"/>
      <protection/>
    </xf>
    <xf numFmtId="3" fontId="14" fillId="0" borderId="0" xfId="60" applyNumberFormat="1" applyFont="1" applyFill="1" applyBorder="1" applyAlignment="1" applyProtection="1">
      <alignment vertical="center"/>
      <protection/>
    </xf>
    <xf numFmtId="3" fontId="14" fillId="0" borderId="12" xfId="60" applyNumberFormat="1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3" fontId="14" fillId="0" borderId="0" xfId="56" applyNumberFormat="1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horizontal="left" vertical="top"/>
      <protection/>
    </xf>
    <xf numFmtId="0" fontId="4" fillId="0" borderId="16" xfId="0" applyFont="1" applyBorder="1" applyAlignment="1" applyProtection="1">
      <alignment vertical="top"/>
      <protection/>
    </xf>
    <xf numFmtId="3" fontId="4" fillId="0" borderId="16" xfId="0" applyNumberFormat="1" applyFont="1" applyBorder="1" applyAlignment="1" applyProtection="1">
      <alignment vertical="top"/>
      <protection/>
    </xf>
    <xf numFmtId="0" fontId="5" fillId="0" borderId="16" xfId="0" applyFont="1" applyBorder="1" applyAlignment="1" applyProtection="1">
      <alignment vertical="top"/>
      <protection/>
    </xf>
    <xf numFmtId="9" fontId="5" fillId="0" borderId="16" xfId="64" applyNumberFormat="1" applyFont="1" applyBorder="1" applyAlignment="1" applyProtection="1">
      <alignment vertical="top"/>
      <protection/>
    </xf>
    <xf numFmtId="0" fontId="5" fillId="0" borderId="17" xfId="0" applyFont="1" applyBorder="1" applyAlignment="1" applyProtection="1">
      <alignment vertical="top" wrapText="1"/>
      <protection/>
    </xf>
    <xf numFmtId="0" fontId="5" fillId="0" borderId="17" xfId="0" applyFont="1" applyBorder="1" applyAlignment="1" applyProtection="1">
      <alignment horizontal="right" vertical="top" wrapText="1"/>
      <protection/>
    </xf>
    <xf numFmtId="0" fontId="4" fillId="0" borderId="0" xfId="0" applyFont="1" applyAlignment="1" applyProtection="1">
      <alignment vertical="top" wrapText="1"/>
      <protection/>
    </xf>
    <xf numFmtId="0" fontId="2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right"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17" xfId="0" applyFont="1" applyBorder="1" applyAlignment="1" applyProtection="1">
      <alignment horizontal="left" vertical="top" wrapText="1"/>
      <protection/>
    </xf>
    <xf numFmtId="0" fontId="2" fillId="0" borderId="17" xfId="0" applyFont="1" applyBorder="1" applyAlignment="1" applyProtection="1">
      <alignment vertical="top" wrapText="1"/>
      <protection/>
    </xf>
    <xf numFmtId="0" fontId="2" fillId="0" borderId="17" xfId="0" applyFont="1" applyBorder="1" applyAlignment="1" applyProtection="1">
      <alignment horizontal="right"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 vertical="top" wrapText="1"/>
      <protection/>
    </xf>
    <xf numFmtId="49" fontId="1" fillId="0" borderId="0" xfId="0" applyNumberFormat="1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right" vertical="top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63" fillId="0" borderId="17" xfId="54" applyFont="1" applyBorder="1" applyAlignment="1" applyProtection="1">
      <alignment vertical="top" wrapText="1"/>
      <protection/>
    </xf>
    <xf numFmtId="0" fontId="63" fillId="0" borderId="17" xfId="54" applyFont="1" applyBorder="1" applyAlignment="1" applyProtection="1">
      <alignment horizontal="right" vertical="top" wrapText="1"/>
      <protection/>
    </xf>
    <xf numFmtId="0" fontId="64" fillId="0" borderId="0" xfId="54" applyFont="1" applyAlignment="1" applyProtection="1">
      <alignment vertical="top" wrapText="1"/>
      <protection/>
    </xf>
    <xf numFmtId="3" fontId="64" fillId="0" borderId="0" xfId="54" applyNumberFormat="1" applyFont="1" applyAlignment="1" applyProtection="1">
      <alignment vertical="top" wrapText="1"/>
      <protection/>
    </xf>
    <xf numFmtId="3" fontId="63" fillId="0" borderId="17" xfId="54" applyNumberFormat="1" applyFont="1" applyBorder="1" applyAlignment="1" applyProtection="1">
      <alignment vertical="top" wrapText="1"/>
      <protection/>
    </xf>
    <xf numFmtId="3" fontId="65" fillId="0" borderId="0" xfId="54" applyNumberFormat="1" applyFont="1" applyAlignment="1" applyProtection="1">
      <alignment horizontal="right" vertical="top" wrapText="1"/>
      <protection locked="0"/>
    </xf>
    <xf numFmtId="0" fontId="66" fillId="0" borderId="17" xfId="54" applyFont="1" applyBorder="1" applyAlignment="1" applyProtection="1">
      <alignment horizontal="left" vertical="top" wrapText="1"/>
      <protection/>
    </xf>
    <xf numFmtId="0" fontId="66" fillId="0" borderId="17" xfId="54" applyFont="1" applyBorder="1" applyAlignment="1" applyProtection="1">
      <alignment vertical="top" wrapText="1"/>
      <protection/>
    </xf>
    <xf numFmtId="0" fontId="66" fillId="0" borderId="17" xfId="54" applyFont="1" applyBorder="1" applyAlignment="1" applyProtection="1">
      <alignment horizontal="right" vertical="top" wrapText="1"/>
      <protection/>
    </xf>
    <xf numFmtId="0" fontId="66" fillId="0" borderId="0" xfId="54" applyFont="1" applyAlignment="1" applyProtection="1">
      <alignment vertical="top" wrapText="1"/>
      <protection/>
    </xf>
    <xf numFmtId="0" fontId="66" fillId="0" borderId="0" xfId="54" applyFont="1" applyAlignment="1" applyProtection="1">
      <alignment horizontal="right" vertical="top" wrapText="1"/>
      <protection/>
    </xf>
    <xf numFmtId="0" fontId="65" fillId="0" borderId="0" xfId="54" applyFont="1" applyAlignment="1" applyProtection="1">
      <alignment horizontal="left" vertical="top" wrapText="1"/>
      <protection/>
    </xf>
    <xf numFmtId="0" fontId="65" fillId="0" borderId="0" xfId="54" applyFont="1" applyAlignment="1" applyProtection="1">
      <alignment vertical="top" wrapText="1"/>
      <protection/>
    </xf>
    <xf numFmtId="49" fontId="65" fillId="0" borderId="0" xfId="54" applyNumberFormat="1" applyFont="1" applyAlignment="1" applyProtection="1">
      <alignment vertical="top" wrapText="1"/>
      <protection/>
    </xf>
    <xf numFmtId="0" fontId="65" fillId="0" borderId="0" xfId="54" applyFont="1" applyAlignment="1" applyProtection="1">
      <alignment horizontal="right" vertical="top" wrapText="1"/>
      <protection/>
    </xf>
    <xf numFmtId="3" fontId="65" fillId="0" borderId="0" xfId="54" applyNumberFormat="1" applyFont="1" applyAlignment="1" applyProtection="1">
      <alignment horizontal="right" vertical="top" wrapText="1"/>
      <protection/>
    </xf>
    <xf numFmtId="3" fontId="66" fillId="0" borderId="17" xfId="54" applyNumberFormat="1" applyFont="1" applyBorder="1" applyAlignment="1" applyProtection="1">
      <alignment horizontal="right" vertical="top" wrapText="1"/>
      <protection/>
    </xf>
    <xf numFmtId="0" fontId="66" fillId="0" borderId="0" xfId="54" applyFont="1" applyBorder="1" applyAlignment="1" applyProtection="1">
      <alignment vertical="top" wrapText="1"/>
      <protection/>
    </xf>
    <xf numFmtId="3" fontId="8" fillId="0" borderId="0" xfId="60" applyNumberFormat="1" applyFill="1" applyBorder="1" applyAlignment="1" applyProtection="1">
      <alignment horizontal="center" wrapText="1"/>
      <protection locked="0"/>
    </xf>
    <xf numFmtId="3" fontId="8" fillId="0" borderId="0" xfId="60" applyNumberFormat="1" applyFill="1" applyBorder="1" applyAlignment="1" applyProtection="1">
      <alignment/>
      <protection locked="0"/>
    </xf>
    <xf numFmtId="3" fontId="8" fillId="0" borderId="0" xfId="55" applyNumberFormat="1" applyProtection="1">
      <alignment/>
      <protection locked="0"/>
    </xf>
    <xf numFmtId="0" fontId="2" fillId="0" borderId="17" xfId="0" applyFont="1" applyBorder="1" applyAlignment="1">
      <alignment horizontal="left" vertical="top" wrapText="1"/>
    </xf>
    <xf numFmtId="0" fontId="2" fillId="0" borderId="17" xfId="0" applyFont="1" applyBorder="1" applyAlignment="1">
      <alignment vertical="top" wrapText="1"/>
    </xf>
    <xf numFmtId="0" fontId="2" fillId="0" borderId="17" xfId="0" applyFont="1" applyBorder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5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3" fontId="5" fillId="0" borderId="16" xfId="0" applyNumberFormat="1" applyFont="1" applyBorder="1" applyAlignment="1" applyProtection="1">
      <alignment horizontal="right" vertical="top"/>
      <protection/>
    </xf>
    <xf numFmtId="0" fontId="66" fillId="0" borderId="0" xfId="54" applyFont="1" applyAlignment="1" applyProtection="1">
      <alignment vertical="top" wrapText="1"/>
      <protection/>
    </xf>
    <xf numFmtId="0" fontId="10" fillId="0" borderId="18" xfId="56" applyFont="1" applyBorder="1" applyAlignment="1">
      <alignment horizontal="center"/>
      <protection/>
    </xf>
    <xf numFmtId="0" fontId="14" fillId="0" borderId="13" xfId="56" applyFont="1" applyBorder="1" applyAlignment="1">
      <alignment horizontal="left" vertical="center" wrapText="1"/>
      <protection/>
    </xf>
    <xf numFmtId="0" fontId="15" fillId="0" borderId="0" xfId="56" applyFont="1" applyBorder="1" applyAlignment="1">
      <alignment horizontal="center" wrapText="1"/>
      <protection/>
    </xf>
    <xf numFmtId="0" fontId="19" fillId="0" borderId="19" xfId="55" applyFont="1" applyBorder="1" applyAlignment="1">
      <alignment horizontal="center" vertical="center"/>
      <protection/>
    </xf>
    <xf numFmtId="167" fontId="20" fillId="0" borderId="20" xfId="55" applyNumberFormat="1" applyFont="1" applyBorder="1" applyAlignment="1">
      <alignment horizontal="right" vertical="center"/>
      <protection/>
    </xf>
    <xf numFmtId="0" fontId="21" fillId="0" borderId="20" xfId="55" applyFont="1" applyBorder="1" applyAlignment="1">
      <alignment horizontal="center" vertical="center"/>
      <protection/>
    </xf>
    <xf numFmtId="0" fontId="22" fillId="0" borderId="20" xfId="55" applyFont="1" applyBorder="1" applyAlignment="1">
      <alignment horizontal="center" vertical="center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 2 2" xfId="55"/>
    <cellStyle name="Normál 3" xfId="56"/>
    <cellStyle name="Összesen" xfId="57"/>
    <cellStyle name="Currency" xfId="58"/>
    <cellStyle name="Currency [0]" xfId="59"/>
    <cellStyle name="Pénznem 2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3">
      <selection activeCell="H23" sqref="H23"/>
    </sheetView>
  </sheetViews>
  <sheetFormatPr defaultColWidth="9.140625" defaultRowHeight="12.75"/>
  <cols>
    <col min="1" max="1" width="36.421875" style="89" customWidth="1"/>
    <col min="2" max="2" width="10.7109375" style="89" customWidth="1"/>
    <col min="3" max="4" width="15.7109375" style="89" customWidth="1"/>
    <col min="5" max="16384" width="9.140625" style="89" customWidth="1"/>
  </cols>
  <sheetData>
    <row r="1" spans="1:4" s="88" customFormat="1" ht="15.75">
      <c r="A1" s="144"/>
      <c r="B1" s="144"/>
      <c r="C1" s="144"/>
      <c r="D1" s="144"/>
    </row>
    <row r="2" spans="1:4" s="88" customFormat="1" ht="15.75">
      <c r="A2" s="144"/>
      <c r="B2" s="144"/>
      <c r="C2" s="144"/>
      <c r="D2" s="144"/>
    </row>
    <row r="3" spans="1:4" s="88" customFormat="1" ht="15.75">
      <c r="A3" s="144"/>
      <c r="B3" s="144"/>
      <c r="C3" s="144"/>
      <c r="D3" s="144"/>
    </row>
    <row r="4" spans="1:4" ht="15.75">
      <c r="A4" s="145"/>
      <c r="B4" s="145"/>
      <c r="C4" s="145"/>
      <c r="D4" s="145"/>
    </row>
    <row r="5" spans="1:4" ht="15.75">
      <c r="A5" s="145"/>
      <c r="B5" s="145"/>
      <c r="C5" s="145"/>
      <c r="D5" s="145"/>
    </row>
    <row r="6" spans="1:4" ht="15.75">
      <c r="A6" s="145"/>
      <c r="B6" s="145"/>
      <c r="C6" s="145"/>
      <c r="D6" s="145"/>
    </row>
    <row r="7" spans="1:4" ht="15.75">
      <c r="A7" s="145"/>
      <c r="B7" s="145"/>
      <c r="C7" s="145"/>
      <c r="D7" s="145"/>
    </row>
    <row r="9" spans="1:3" ht="15.75">
      <c r="A9" s="89" t="s">
        <v>318</v>
      </c>
      <c r="C9" s="89" t="s">
        <v>199</v>
      </c>
    </row>
    <row r="10" spans="1:3" ht="15.75">
      <c r="A10" s="89" t="s">
        <v>200</v>
      </c>
      <c r="C10" s="89" t="s">
        <v>199</v>
      </c>
    </row>
    <row r="11" spans="1:3" ht="15.75">
      <c r="A11" s="89" t="s">
        <v>201</v>
      </c>
      <c r="C11" s="89" t="s">
        <v>202</v>
      </c>
    </row>
    <row r="12" spans="1:3" ht="15.75">
      <c r="A12" s="89" t="s">
        <v>199</v>
      </c>
      <c r="C12" s="89" t="s">
        <v>203</v>
      </c>
    </row>
    <row r="13" ht="15.75">
      <c r="A13" s="89" t="s">
        <v>199</v>
      </c>
    </row>
    <row r="14" spans="1:3" ht="15.75">
      <c r="A14" s="89" t="s">
        <v>199</v>
      </c>
      <c r="C14" s="89" t="s">
        <v>199</v>
      </c>
    </row>
    <row r="15" spans="1:3" ht="15.75">
      <c r="A15" s="89" t="s">
        <v>204</v>
      </c>
      <c r="C15" s="89" t="s">
        <v>199</v>
      </c>
    </row>
    <row r="16" ht="15.75">
      <c r="A16" s="89" t="s">
        <v>319</v>
      </c>
    </row>
    <row r="18" ht="15.75">
      <c r="A18" s="89" t="s">
        <v>260</v>
      </c>
    </row>
    <row r="19" ht="15.75">
      <c r="A19" s="89" t="s">
        <v>206</v>
      </c>
    </row>
    <row r="20" ht="15.75">
      <c r="A20" s="89" t="s">
        <v>205</v>
      </c>
    </row>
    <row r="22" spans="1:4" ht="15.75">
      <c r="A22" s="146" t="s">
        <v>207</v>
      </c>
      <c r="B22" s="146"/>
      <c r="C22" s="146"/>
      <c r="D22" s="146"/>
    </row>
    <row r="24" spans="1:3" ht="15.75">
      <c r="A24" s="90"/>
      <c r="B24" s="91"/>
      <c r="C24" s="91"/>
    </row>
    <row r="25" spans="1:4" ht="15.75">
      <c r="A25" s="92"/>
      <c r="B25" s="93"/>
      <c r="C25" s="93" t="s">
        <v>324</v>
      </c>
      <c r="D25" s="93" t="s">
        <v>325</v>
      </c>
    </row>
    <row r="26" spans="1:4" ht="15.75">
      <c r="A26" s="92" t="s">
        <v>320</v>
      </c>
      <c r="B26" s="93"/>
      <c r="C26" s="94">
        <f>+'Építészet összesítő'!B14</f>
        <v>0</v>
      </c>
      <c r="D26" s="94">
        <f>+'Építészet összesítő'!C14</f>
        <v>0</v>
      </c>
    </row>
    <row r="27" spans="1:4" ht="15.75">
      <c r="A27" s="93" t="s">
        <v>321</v>
      </c>
      <c r="B27" s="93"/>
      <c r="C27" s="94">
        <f>+'Gépészet fejezet összesítő'!B4</f>
        <v>0</v>
      </c>
      <c r="D27" s="94">
        <f>+'Gépészet fejezet összesítő'!C4</f>
        <v>0</v>
      </c>
    </row>
    <row r="28" spans="1:4" ht="15.75">
      <c r="A28" s="93" t="s">
        <v>323</v>
      </c>
      <c r="B28" s="93"/>
      <c r="C28" s="94">
        <f>+'Elektromos összesítő'!F26</f>
        <v>0</v>
      </c>
      <c r="D28" s="94">
        <f>+'Elektromos összesítő'!H26</f>
        <v>0</v>
      </c>
    </row>
    <row r="29" spans="1:4" ht="15.75">
      <c r="A29" s="93" t="s">
        <v>198</v>
      </c>
      <c r="B29" s="93"/>
      <c r="C29" s="94">
        <f>SUM(C26:C28)</f>
        <v>0</v>
      </c>
      <c r="D29" s="94">
        <f>SUM(D26:D28)</f>
        <v>0</v>
      </c>
    </row>
    <row r="30" spans="1:4" ht="15.75">
      <c r="A30" s="95" t="s">
        <v>326</v>
      </c>
      <c r="B30" s="95"/>
      <c r="C30" s="147">
        <f>+C29+D29</f>
        <v>0</v>
      </c>
      <c r="D30" s="147"/>
    </row>
    <row r="31" spans="1:4" ht="15.75">
      <c r="A31" s="95" t="s">
        <v>327</v>
      </c>
      <c r="B31" s="96">
        <v>0.27</v>
      </c>
      <c r="C31" s="147">
        <f>+C30*B31</f>
        <v>0</v>
      </c>
      <c r="D31" s="147"/>
    </row>
    <row r="32" spans="1:4" ht="15.75">
      <c r="A32" s="95" t="s">
        <v>328</v>
      </c>
      <c r="B32" s="95"/>
      <c r="C32" s="147">
        <f>SUM(C30:C31)</f>
        <v>0</v>
      </c>
      <c r="D32" s="147"/>
    </row>
    <row r="35" spans="3:4" ht="15.75">
      <c r="C35" s="146"/>
      <c r="D35" s="146"/>
    </row>
    <row r="36" spans="3:4" ht="15.75">
      <c r="C36" s="146"/>
      <c r="D36" s="146"/>
    </row>
  </sheetData>
  <sheetProtection password="CEF7" sheet="1" objects="1" scenarios="1"/>
  <mergeCells count="13">
    <mergeCell ref="A6:D6"/>
    <mergeCell ref="A7:D7"/>
    <mergeCell ref="A22:D22"/>
    <mergeCell ref="A1:D1"/>
    <mergeCell ref="A2:D2"/>
    <mergeCell ref="A3:D3"/>
    <mergeCell ref="A4:D4"/>
    <mergeCell ref="C35:D35"/>
    <mergeCell ref="C36:D36"/>
    <mergeCell ref="C30:D30"/>
    <mergeCell ref="C31:D31"/>
    <mergeCell ref="C32:D32"/>
    <mergeCell ref="A5:D5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37">
      <selection activeCell="H51" sqref="H51"/>
    </sheetView>
  </sheetViews>
  <sheetFormatPr defaultColWidth="9.140625" defaultRowHeight="12.75"/>
  <cols>
    <col min="1" max="1" width="4.28125" style="109" customWidth="1"/>
    <col min="2" max="2" width="9.28125" style="110" customWidth="1"/>
    <col min="3" max="3" width="36.7109375" style="110" customWidth="1"/>
    <col min="4" max="4" width="6.7109375" style="112" customWidth="1"/>
    <col min="5" max="5" width="6.7109375" style="110" customWidth="1"/>
    <col min="6" max="7" width="8.28125" style="112" customWidth="1"/>
    <col min="8" max="9" width="10.28125" style="112" customWidth="1"/>
    <col min="10" max="10" width="15.7109375" style="110" customWidth="1"/>
    <col min="11" max="16384" width="9.140625" style="110" customWidth="1"/>
  </cols>
  <sheetData>
    <row r="1" spans="1:9" s="108" customFormat="1" ht="25.5">
      <c r="A1" s="105" t="s">
        <v>3</v>
      </c>
      <c r="B1" s="106" t="s">
        <v>4</v>
      </c>
      <c r="C1" s="106" t="s">
        <v>5</v>
      </c>
      <c r="D1" s="107" t="s">
        <v>6</v>
      </c>
      <c r="E1" s="106" t="s">
        <v>7</v>
      </c>
      <c r="F1" s="107" t="s">
        <v>8</v>
      </c>
      <c r="G1" s="107" t="s">
        <v>9</v>
      </c>
      <c r="H1" s="107" t="s">
        <v>10</v>
      </c>
      <c r="I1" s="107" t="s">
        <v>11</v>
      </c>
    </row>
    <row r="2" spans="1:9" ht="38.25">
      <c r="A2" s="109">
        <v>1</v>
      </c>
      <c r="B2" s="110" t="s">
        <v>98</v>
      </c>
      <c r="C2" s="111" t="s">
        <v>99</v>
      </c>
      <c r="D2" s="112">
        <v>11.05</v>
      </c>
      <c r="E2" s="110" t="s">
        <v>26</v>
      </c>
      <c r="F2" s="103">
        <v>0</v>
      </c>
      <c r="G2" s="103">
        <v>0</v>
      </c>
      <c r="H2" s="112">
        <f>ROUND(D2*F2,0)</f>
        <v>0</v>
      </c>
      <c r="I2" s="112">
        <f>ROUND(D2*G2,0)</f>
        <v>0</v>
      </c>
    </row>
    <row r="3" spans="6:7" ht="12.75">
      <c r="F3" s="103"/>
      <c r="G3" s="103"/>
    </row>
    <row r="4" spans="1:9" ht="38.25">
      <c r="A4" s="109">
        <v>2</v>
      </c>
      <c r="B4" s="110" t="s">
        <v>100</v>
      </c>
      <c r="C4" s="111" t="s">
        <v>101</v>
      </c>
      <c r="D4" s="112">
        <v>15.1163</v>
      </c>
      <c r="E4" s="110" t="s">
        <v>26</v>
      </c>
      <c r="F4" s="103">
        <v>0</v>
      </c>
      <c r="G4" s="103">
        <v>0</v>
      </c>
      <c r="H4" s="112">
        <f>ROUND(D4*F4,0)</f>
        <v>0</v>
      </c>
      <c r="I4" s="112">
        <f>ROUND(D4*G4,0)</f>
        <v>0</v>
      </c>
    </row>
    <row r="5" spans="6:7" ht="12.75">
      <c r="F5" s="103"/>
      <c r="G5" s="103"/>
    </row>
    <row r="6" spans="1:9" ht="51">
      <c r="A6" s="109">
        <v>3</v>
      </c>
      <c r="B6" s="110" t="s">
        <v>102</v>
      </c>
      <c r="C6" s="111" t="s">
        <v>103</v>
      </c>
      <c r="D6" s="112">
        <v>8.38</v>
      </c>
      <c r="E6" s="110" t="s">
        <v>37</v>
      </c>
      <c r="F6" s="103">
        <v>0</v>
      </c>
      <c r="G6" s="103">
        <v>0</v>
      </c>
      <c r="H6" s="112">
        <f>ROUND(D6*F6,0)</f>
        <v>0</v>
      </c>
      <c r="I6" s="112">
        <f>ROUND(D6*G6,0)</f>
        <v>0</v>
      </c>
    </row>
    <row r="7" spans="6:7" ht="12.75">
      <c r="F7" s="103"/>
      <c r="G7" s="103"/>
    </row>
    <row r="8" spans="1:9" ht="51">
      <c r="A8" s="109">
        <v>4</v>
      </c>
      <c r="B8" s="110" t="s">
        <v>104</v>
      </c>
      <c r="C8" s="111" t="s">
        <v>105</v>
      </c>
      <c r="D8" s="112">
        <v>167.15</v>
      </c>
      <c r="E8" s="110" t="s">
        <v>26</v>
      </c>
      <c r="F8" s="103">
        <v>0</v>
      </c>
      <c r="G8" s="103">
        <v>0</v>
      </c>
      <c r="H8" s="112">
        <f>ROUND(D8*F8,0)</f>
        <v>0</v>
      </c>
      <c r="I8" s="112">
        <f>ROUND(D8*G8,0)</f>
        <v>0</v>
      </c>
    </row>
    <row r="9" spans="6:7" ht="12.75">
      <c r="F9" s="103"/>
      <c r="G9" s="103"/>
    </row>
    <row r="10" spans="1:9" ht="51">
      <c r="A10" s="109">
        <v>5</v>
      </c>
      <c r="B10" s="110" t="s">
        <v>106</v>
      </c>
      <c r="C10" s="111" t="s">
        <v>107</v>
      </c>
      <c r="D10" s="112">
        <v>49.93</v>
      </c>
      <c r="E10" s="110" t="s">
        <v>26</v>
      </c>
      <c r="F10" s="103">
        <v>0</v>
      </c>
      <c r="G10" s="103">
        <v>0</v>
      </c>
      <c r="H10" s="112">
        <f>ROUND(D10*F10,0)</f>
        <v>0</v>
      </c>
      <c r="I10" s="112">
        <f>ROUND(D10*G10,0)</f>
        <v>0</v>
      </c>
    </row>
    <row r="11" spans="6:7" ht="12.75">
      <c r="F11" s="103"/>
      <c r="G11" s="103"/>
    </row>
    <row r="12" spans="1:9" ht="25.5">
      <c r="A12" s="109">
        <v>6</v>
      </c>
      <c r="B12" s="110" t="s">
        <v>108</v>
      </c>
      <c r="C12" s="111" t="s">
        <v>109</v>
      </c>
      <c r="D12" s="112">
        <v>50.67</v>
      </c>
      <c r="E12" s="110" t="s">
        <v>37</v>
      </c>
      <c r="F12" s="103">
        <v>0</v>
      </c>
      <c r="G12" s="103">
        <v>0</v>
      </c>
      <c r="H12" s="112">
        <f>ROUND(D12*F12,0)</f>
        <v>0</v>
      </c>
      <c r="I12" s="112">
        <f>ROUND(D12*G12,0)</f>
        <v>0</v>
      </c>
    </row>
    <row r="13" spans="6:7" ht="12.75">
      <c r="F13" s="103"/>
      <c r="G13" s="103"/>
    </row>
    <row r="14" spans="1:9" ht="38.25">
      <c r="A14" s="109">
        <v>7</v>
      </c>
      <c r="B14" s="110" t="s">
        <v>110</v>
      </c>
      <c r="C14" s="111" t="s">
        <v>111</v>
      </c>
      <c r="D14" s="112">
        <v>167.15</v>
      </c>
      <c r="E14" s="110" t="s">
        <v>26</v>
      </c>
      <c r="F14" s="103">
        <v>0</v>
      </c>
      <c r="G14" s="103">
        <v>0</v>
      </c>
      <c r="H14" s="112">
        <f>ROUND(D14*F14,0)</f>
        <v>0</v>
      </c>
      <c r="I14" s="112">
        <f>ROUND(D14*G14,0)</f>
        <v>0</v>
      </c>
    </row>
    <row r="15" spans="6:7" ht="12.75">
      <c r="F15" s="103"/>
      <c r="G15" s="103"/>
    </row>
    <row r="16" spans="1:9" ht="51">
      <c r="A16" s="109">
        <v>8</v>
      </c>
      <c r="B16" s="110" t="s">
        <v>112</v>
      </c>
      <c r="C16" s="111" t="s">
        <v>113</v>
      </c>
      <c r="D16" s="112">
        <v>31.1</v>
      </c>
      <c r="E16" s="110" t="s">
        <v>26</v>
      </c>
      <c r="F16" s="103">
        <v>0</v>
      </c>
      <c r="G16" s="103">
        <v>0</v>
      </c>
      <c r="H16" s="112">
        <f>ROUND(D16*F16,0)</f>
        <v>0</v>
      </c>
      <c r="I16" s="112">
        <f>ROUND(D16*G16,0)</f>
        <v>0</v>
      </c>
    </row>
    <row r="17" spans="6:7" ht="12.75">
      <c r="F17" s="103"/>
      <c r="G17" s="103"/>
    </row>
    <row r="18" spans="1:9" ht="76.5">
      <c r="A18" s="109">
        <v>9</v>
      </c>
      <c r="B18" s="110" t="s">
        <v>114</v>
      </c>
      <c r="C18" s="111" t="s">
        <v>115</v>
      </c>
      <c r="D18" s="112">
        <v>4.356</v>
      </c>
      <c r="E18" s="110" t="s">
        <v>26</v>
      </c>
      <c r="F18" s="103">
        <v>0</v>
      </c>
      <c r="G18" s="103">
        <v>0</v>
      </c>
      <c r="H18" s="112">
        <f>ROUND(D18*F18,0)</f>
        <v>0</v>
      </c>
      <c r="I18" s="112">
        <f>ROUND(D18*G18,0)</f>
        <v>0</v>
      </c>
    </row>
    <row r="19" spans="6:7" ht="12.75">
      <c r="F19" s="103"/>
      <c r="G19" s="103"/>
    </row>
    <row r="20" spans="1:9" ht="76.5">
      <c r="A20" s="109">
        <v>10</v>
      </c>
      <c r="B20" s="110" t="s">
        <v>116</v>
      </c>
      <c r="C20" s="111" t="s">
        <v>117</v>
      </c>
      <c r="D20" s="112">
        <v>31.1</v>
      </c>
      <c r="E20" s="110" t="s">
        <v>26</v>
      </c>
      <c r="F20" s="103">
        <v>0</v>
      </c>
      <c r="G20" s="103">
        <v>0</v>
      </c>
      <c r="H20" s="112">
        <f>ROUND(D20*F20,0)</f>
        <v>0</v>
      </c>
      <c r="I20" s="112">
        <f>ROUND(D20*G20,0)</f>
        <v>0</v>
      </c>
    </row>
    <row r="21" spans="6:7" ht="12.75">
      <c r="F21" s="103"/>
      <c r="G21" s="103"/>
    </row>
    <row r="22" spans="1:9" ht="63.75">
      <c r="A22" s="109">
        <v>11</v>
      </c>
      <c r="B22" s="110" t="s">
        <v>118</v>
      </c>
      <c r="C22" s="111" t="s">
        <v>119</v>
      </c>
      <c r="D22" s="112">
        <v>28.62</v>
      </c>
      <c r="E22" s="110" t="s">
        <v>37</v>
      </c>
      <c r="F22" s="103">
        <v>0</v>
      </c>
      <c r="G22" s="103">
        <v>0</v>
      </c>
      <c r="H22" s="112">
        <f>ROUND(D22*F22,0)</f>
        <v>0</v>
      </c>
      <c r="I22" s="112">
        <f>ROUND(D22*G22,0)</f>
        <v>0</v>
      </c>
    </row>
    <row r="23" spans="6:7" ht="12.75">
      <c r="F23" s="103"/>
      <c r="G23" s="103"/>
    </row>
    <row r="24" spans="1:9" ht="89.25">
      <c r="A24" s="109">
        <v>12</v>
      </c>
      <c r="B24" s="110" t="s">
        <v>120</v>
      </c>
      <c r="C24" s="111" t="s">
        <v>121</v>
      </c>
      <c r="D24" s="112">
        <v>36.74</v>
      </c>
      <c r="E24" s="110" t="s">
        <v>26</v>
      </c>
      <c r="F24" s="103">
        <v>0</v>
      </c>
      <c r="G24" s="103">
        <v>0</v>
      </c>
      <c r="H24" s="112">
        <f>ROUND(D24*F24,0)</f>
        <v>0</v>
      </c>
      <c r="I24" s="112">
        <f>ROUND(D24*G24,0)</f>
        <v>0</v>
      </c>
    </row>
    <row r="25" spans="3:7" ht="12.75">
      <c r="C25" s="111" t="s">
        <v>122</v>
      </c>
      <c r="F25" s="103"/>
      <c r="G25" s="103"/>
    </row>
    <row r="26" spans="6:7" ht="12.75">
      <c r="F26" s="103"/>
      <c r="G26" s="103"/>
    </row>
    <row r="27" spans="1:9" ht="89.25">
      <c r="A27" s="109">
        <v>13</v>
      </c>
      <c r="B27" s="110" t="s">
        <v>123</v>
      </c>
      <c r="C27" s="111" t="s">
        <v>124</v>
      </c>
      <c r="D27" s="112">
        <v>49.3</v>
      </c>
      <c r="E27" s="110" t="s">
        <v>26</v>
      </c>
      <c r="F27" s="103">
        <v>0</v>
      </c>
      <c r="G27" s="103">
        <v>0</v>
      </c>
      <c r="H27" s="112">
        <f>ROUND(D27*F27,0)</f>
        <v>0</v>
      </c>
      <c r="I27" s="112">
        <f>ROUND(D27*G27,0)</f>
        <v>0</v>
      </c>
    </row>
    <row r="28" spans="6:7" ht="12.75">
      <c r="F28" s="103"/>
      <c r="G28" s="103"/>
    </row>
    <row r="29" spans="1:9" ht="38.25">
      <c r="A29" s="109">
        <v>14</v>
      </c>
      <c r="B29" s="110" t="s">
        <v>125</v>
      </c>
      <c r="C29" s="111" t="s">
        <v>126</v>
      </c>
      <c r="D29" s="112">
        <v>41.9</v>
      </c>
      <c r="E29" s="110" t="s">
        <v>26</v>
      </c>
      <c r="F29" s="103">
        <v>0</v>
      </c>
      <c r="G29" s="103">
        <v>0</v>
      </c>
      <c r="H29" s="112">
        <f>ROUND(D29*F29,0)</f>
        <v>0</v>
      </c>
      <c r="I29" s="112">
        <f>ROUND(D29*G29,0)</f>
        <v>0</v>
      </c>
    </row>
    <row r="30" spans="6:7" ht="12.75">
      <c r="F30" s="103"/>
      <c r="G30" s="103"/>
    </row>
    <row r="31" spans="1:9" ht="63.75">
      <c r="A31" s="109">
        <v>15</v>
      </c>
      <c r="B31" s="110" t="s">
        <v>127</v>
      </c>
      <c r="C31" s="111" t="s">
        <v>128</v>
      </c>
      <c r="D31" s="112">
        <v>74.6</v>
      </c>
      <c r="E31" s="110" t="s">
        <v>26</v>
      </c>
      <c r="F31" s="103">
        <v>0</v>
      </c>
      <c r="G31" s="103">
        <v>0</v>
      </c>
      <c r="H31" s="112">
        <f>ROUND(D31*F31,0)</f>
        <v>0</v>
      </c>
      <c r="I31" s="112">
        <f>ROUND(D31*G31,0)</f>
        <v>0</v>
      </c>
    </row>
    <row r="32" spans="6:7" ht="12.75">
      <c r="F32" s="103"/>
      <c r="G32" s="103"/>
    </row>
    <row r="33" spans="1:9" ht="51">
      <c r="A33" s="109">
        <v>16</v>
      </c>
      <c r="B33" s="110" t="s">
        <v>129</v>
      </c>
      <c r="C33" s="111" t="s">
        <v>130</v>
      </c>
      <c r="D33" s="112">
        <v>46.3</v>
      </c>
      <c r="E33" s="110" t="s">
        <v>26</v>
      </c>
      <c r="F33" s="103">
        <v>0</v>
      </c>
      <c r="G33" s="103">
        <v>0</v>
      </c>
      <c r="H33" s="112">
        <f>ROUND(D33*F33,0)</f>
        <v>0</v>
      </c>
      <c r="I33" s="112">
        <f>ROUND(D33*G33,0)</f>
        <v>0</v>
      </c>
    </row>
    <row r="34" spans="6:7" ht="12.75">
      <c r="F34" s="103"/>
      <c r="G34" s="103"/>
    </row>
    <row r="35" spans="1:9" ht="38.25">
      <c r="A35" s="109">
        <v>17</v>
      </c>
      <c r="B35" s="110" t="s">
        <v>131</v>
      </c>
      <c r="C35" s="111" t="s">
        <v>132</v>
      </c>
      <c r="D35" s="112">
        <v>43</v>
      </c>
      <c r="E35" s="110" t="s">
        <v>26</v>
      </c>
      <c r="F35" s="103">
        <v>0</v>
      </c>
      <c r="G35" s="103">
        <v>0</v>
      </c>
      <c r="H35" s="112">
        <f>ROUND(D35*F35,0)</f>
        <v>0</v>
      </c>
      <c r="I35" s="112">
        <f>ROUND(D35*G35,0)</f>
        <v>0</v>
      </c>
    </row>
    <row r="36" spans="6:7" ht="12.75">
      <c r="F36" s="103"/>
      <c r="G36" s="103"/>
    </row>
    <row r="37" spans="1:9" ht="38.25">
      <c r="A37" s="109">
        <v>18</v>
      </c>
      <c r="B37" s="110" t="s">
        <v>133</v>
      </c>
      <c r="C37" s="111" t="s">
        <v>134</v>
      </c>
      <c r="D37" s="112">
        <v>16.1</v>
      </c>
      <c r="E37" s="110" t="s">
        <v>26</v>
      </c>
      <c r="F37" s="103">
        <v>0</v>
      </c>
      <c r="G37" s="103">
        <v>0</v>
      </c>
      <c r="H37" s="112">
        <f>ROUND(D37*F37,0)</f>
        <v>0</v>
      </c>
      <c r="I37" s="112">
        <f>ROUND(D37*G37,0)</f>
        <v>0</v>
      </c>
    </row>
    <row r="38" spans="6:7" ht="12.75">
      <c r="F38" s="103"/>
      <c r="G38" s="103"/>
    </row>
    <row r="39" spans="1:9" ht="51">
      <c r="A39" s="109">
        <v>19</v>
      </c>
      <c r="B39" s="110" t="s">
        <v>135</v>
      </c>
      <c r="C39" s="111" t="s">
        <v>136</v>
      </c>
      <c r="D39" s="112">
        <v>36.74</v>
      </c>
      <c r="E39" s="110" t="s">
        <v>26</v>
      </c>
      <c r="F39" s="103">
        <v>0</v>
      </c>
      <c r="G39" s="103">
        <v>0</v>
      </c>
      <c r="H39" s="112">
        <f>ROUND(D39*F39,0)</f>
        <v>0</v>
      </c>
      <c r="I39" s="112">
        <f>ROUND(D39*G39,0)</f>
        <v>0</v>
      </c>
    </row>
    <row r="40" spans="6:7" ht="12.75">
      <c r="F40" s="103"/>
      <c r="G40" s="103"/>
    </row>
    <row r="41" spans="1:9" ht="51">
      <c r="A41" s="109">
        <v>20</v>
      </c>
      <c r="B41" s="110" t="s">
        <v>137</v>
      </c>
      <c r="C41" s="111" t="s">
        <v>138</v>
      </c>
      <c r="D41" s="112">
        <v>36.75</v>
      </c>
      <c r="E41" s="110" t="s">
        <v>26</v>
      </c>
      <c r="F41" s="103">
        <v>0</v>
      </c>
      <c r="G41" s="103">
        <v>0</v>
      </c>
      <c r="H41" s="112">
        <f>ROUND(D41*F41,0)</f>
        <v>0</v>
      </c>
      <c r="I41" s="112">
        <f>ROUND(D41*G41,0)</f>
        <v>0</v>
      </c>
    </row>
    <row r="42" spans="6:7" ht="12.75">
      <c r="F42" s="103"/>
      <c r="G42" s="103"/>
    </row>
    <row r="43" spans="1:9" ht="63.75">
      <c r="A43" s="109">
        <v>21</v>
      </c>
      <c r="B43" s="110" t="s">
        <v>139</v>
      </c>
      <c r="C43" s="111" t="s">
        <v>140</v>
      </c>
      <c r="D43" s="112">
        <v>49.3</v>
      </c>
      <c r="E43" s="110" t="s">
        <v>26</v>
      </c>
      <c r="F43" s="103">
        <v>0</v>
      </c>
      <c r="G43" s="103">
        <v>0</v>
      </c>
      <c r="H43" s="112">
        <f>ROUND(D43*F43,0)</f>
        <v>0</v>
      </c>
      <c r="I43" s="112">
        <f>ROUND(D43*G43,0)</f>
        <v>0</v>
      </c>
    </row>
    <row r="44" spans="6:7" ht="12.75">
      <c r="F44" s="103"/>
      <c r="G44" s="103"/>
    </row>
    <row r="45" spans="1:9" ht="38.25">
      <c r="A45" s="109">
        <v>22</v>
      </c>
      <c r="B45" s="110" t="s">
        <v>141</v>
      </c>
      <c r="C45" s="111" t="s">
        <v>142</v>
      </c>
      <c r="D45" s="112">
        <v>570.7</v>
      </c>
      <c r="E45" s="110" t="s">
        <v>26</v>
      </c>
      <c r="F45" s="103">
        <v>0</v>
      </c>
      <c r="G45" s="103">
        <v>0</v>
      </c>
      <c r="H45" s="112">
        <f>ROUND(D45*F45,0)</f>
        <v>0</v>
      </c>
      <c r="I45" s="112">
        <f>ROUND(D45*G45,0)</f>
        <v>0</v>
      </c>
    </row>
    <row r="46" spans="6:7" ht="12.75">
      <c r="F46" s="103"/>
      <c r="G46" s="103"/>
    </row>
    <row r="47" spans="1:9" ht="63.75">
      <c r="A47" s="109">
        <v>23</v>
      </c>
      <c r="B47" s="110" t="s">
        <v>143</v>
      </c>
      <c r="C47" s="111" t="s">
        <v>144</v>
      </c>
      <c r="D47" s="112">
        <v>1.18</v>
      </c>
      <c r="E47" s="110" t="s">
        <v>37</v>
      </c>
      <c r="F47" s="103">
        <v>0</v>
      </c>
      <c r="G47" s="103">
        <v>0</v>
      </c>
      <c r="H47" s="112">
        <f>ROUND(D47*F47,0)</f>
        <v>0</v>
      </c>
      <c r="I47" s="112">
        <f>ROUND(D47*G47,0)</f>
        <v>0</v>
      </c>
    </row>
    <row r="48" spans="6:7" ht="12.75">
      <c r="F48" s="103"/>
      <c r="G48" s="103"/>
    </row>
    <row r="49" spans="1:9" ht="38.25">
      <c r="A49" s="109">
        <v>24</v>
      </c>
      <c r="B49" s="110" t="s">
        <v>145</v>
      </c>
      <c r="C49" s="111" t="s">
        <v>146</v>
      </c>
      <c r="D49" s="112">
        <v>67.2</v>
      </c>
      <c r="E49" s="110" t="s">
        <v>26</v>
      </c>
      <c r="F49" s="103">
        <v>0</v>
      </c>
      <c r="G49" s="103">
        <v>0</v>
      </c>
      <c r="H49" s="112">
        <f>ROUND(D49*F49,0)</f>
        <v>0</v>
      </c>
      <c r="I49" s="112">
        <f>ROUND(D49*G49,0)</f>
        <v>0</v>
      </c>
    </row>
    <row r="50" spans="6:7" ht="12.75">
      <c r="F50" s="103"/>
      <c r="G50" s="103"/>
    </row>
    <row r="51" spans="1:9" s="113" customFormat="1" ht="12.75">
      <c r="A51" s="105"/>
      <c r="B51" s="106"/>
      <c r="C51" s="106" t="s">
        <v>15</v>
      </c>
      <c r="D51" s="107"/>
      <c r="E51" s="106"/>
      <c r="F51" s="107"/>
      <c r="G51" s="107"/>
      <c r="H51" s="107">
        <f>ROUND(SUM(H2:H50),0)</f>
        <v>0</v>
      </c>
      <c r="I51" s="107">
        <f>ROUND(SUM(I2:I50),0)</f>
        <v>0</v>
      </c>
    </row>
  </sheetData>
  <sheetProtection password="CEF7" sheet="1" objects="1" scenarios="1"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 alignWithMargins="0">
    <oddHeader>&amp;L&amp;"Times New Roman CE,bold"&amp;10 Aljzatkészítés, hideg- és melegburkolat készítése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4.28125" style="109" customWidth="1"/>
    <col min="2" max="2" width="9.28125" style="110" customWidth="1"/>
    <col min="3" max="3" width="36.7109375" style="110" customWidth="1"/>
    <col min="4" max="4" width="6.7109375" style="112" customWidth="1"/>
    <col min="5" max="5" width="6.7109375" style="110" customWidth="1"/>
    <col min="6" max="7" width="8.28125" style="112" customWidth="1"/>
    <col min="8" max="9" width="10.28125" style="112" customWidth="1"/>
    <col min="10" max="10" width="15.7109375" style="110" customWidth="1"/>
    <col min="11" max="16384" width="9.140625" style="110" customWidth="1"/>
  </cols>
  <sheetData>
    <row r="1" spans="1:9" s="108" customFormat="1" ht="25.5">
      <c r="A1" s="105" t="s">
        <v>3</v>
      </c>
      <c r="B1" s="106" t="s">
        <v>4</v>
      </c>
      <c r="C1" s="106" t="s">
        <v>5</v>
      </c>
      <c r="D1" s="107" t="s">
        <v>6</v>
      </c>
      <c r="E1" s="106" t="s">
        <v>7</v>
      </c>
      <c r="F1" s="107" t="s">
        <v>8</v>
      </c>
      <c r="G1" s="107" t="s">
        <v>9</v>
      </c>
      <c r="H1" s="107" t="s">
        <v>10</v>
      </c>
      <c r="I1" s="107" t="s">
        <v>11</v>
      </c>
    </row>
    <row r="2" spans="1:9" ht="28.5">
      <c r="A2" s="109">
        <v>1</v>
      </c>
      <c r="B2" s="110" t="s">
        <v>148</v>
      </c>
      <c r="C2" s="111" t="s">
        <v>182</v>
      </c>
      <c r="D2" s="112">
        <v>61.8972</v>
      </c>
      <c r="E2" s="110" t="s">
        <v>181</v>
      </c>
      <c r="F2" s="103">
        <v>0</v>
      </c>
      <c r="G2" s="103">
        <v>0</v>
      </c>
      <c r="H2" s="112">
        <f>ROUND(D2*F2,0)</f>
        <v>0</v>
      </c>
      <c r="I2" s="112">
        <f>ROUND(D2*G2,0)</f>
        <v>0</v>
      </c>
    </row>
    <row r="3" spans="6:7" ht="12.75">
      <c r="F3" s="103"/>
      <c r="G3" s="103"/>
    </row>
    <row r="4" spans="1:9" ht="15.75">
      <c r="A4" s="109">
        <v>2</v>
      </c>
      <c r="B4" s="110" t="s">
        <v>149</v>
      </c>
      <c r="C4" s="111" t="s">
        <v>150</v>
      </c>
      <c r="D4" s="112">
        <v>22.2416</v>
      </c>
      <c r="E4" s="110" t="s">
        <v>181</v>
      </c>
      <c r="F4" s="103">
        <v>0</v>
      </c>
      <c r="G4" s="103">
        <v>0</v>
      </c>
      <c r="H4" s="112">
        <f>ROUND(D4*F4,0)</f>
        <v>0</v>
      </c>
      <c r="I4" s="112">
        <f>ROUND(D4*G4,0)</f>
        <v>0</v>
      </c>
    </row>
    <row r="5" spans="6:7" ht="12.75">
      <c r="F5" s="103"/>
      <c r="G5" s="103"/>
    </row>
    <row r="6" spans="1:9" ht="12.75">
      <c r="A6" s="109">
        <v>3</v>
      </c>
      <c r="B6" s="110" t="s">
        <v>151</v>
      </c>
      <c r="C6" s="111" t="s">
        <v>152</v>
      </c>
      <c r="D6" s="112">
        <v>1</v>
      </c>
      <c r="E6" s="110" t="s">
        <v>18</v>
      </c>
      <c r="F6" s="103">
        <v>0</v>
      </c>
      <c r="G6" s="103">
        <v>0</v>
      </c>
      <c r="H6" s="112">
        <f>ROUND(D6*F6,0)</f>
        <v>0</v>
      </c>
      <c r="I6" s="112">
        <f>ROUND(D6*G6,0)</f>
        <v>0</v>
      </c>
    </row>
    <row r="7" spans="6:7" ht="12.75">
      <c r="F7" s="103"/>
      <c r="G7" s="103"/>
    </row>
    <row r="8" spans="1:9" ht="15.75">
      <c r="A8" s="109">
        <v>4</v>
      </c>
      <c r="B8" s="110" t="s">
        <v>153</v>
      </c>
      <c r="C8" s="111" t="s">
        <v>154</v>
      </c>
      <c r="D8" s="112">
        <v>1.595</v>
      </c>
      <c r="E8" s="110" t="s">
        <v>181</v>
      </c>
      <c r="F8" s="103">
        <v>0</v>
      </c>
      <c r="G8" s="103">
        <v>0</v>
      </c>
      <c r="H8" s="112">
        <f>ROUND(D8*F8,0)</f>
        <v>0</v>
      </c>
      <c r="I8" s="112">
        <f>ROUND(D8*G8,0)</f>
        <v>0</v>
      </c>
    </row>
    <row r="9" spans="6:7" ht="12.75">
      <c r="F9" s="103"/>
      <c r="G9" s="103"/>
    </row>
    <row r="10" spans="1:9" ht="51">
      <c r="A10" s="109">
        <v>5</v>
      </c>
      <c r="B10" s="110" t="s">
        <v>155</v>
      </c>
      <c r="C10" s="111" t="s">
        <v>156</v>
      </c>
      <c r="D10" s="112">
        <v>1</v>
      </c>
      <c r="E10" s="110" t="s">
        <v>18</v>
      </c>
      <c r="F10" s="103">
        <v>0</v>
      </c>
      <c r="G10" s="103">
        <v>0</v>
      </c>
      <c r="H10" s="112">
        <f>ROUND(D10*F10,0)</f>
        <v>0</v>
      </c>
      <c r="I10" s="112">
        <f>ROUND(D10*G10,0)</f>
        <v>0</v>
      </c>
    </row>
    <row r="11" spans="6:7" ht="12.75">
      <c r="F11" s="103"/>
      <c r="G11" s="103"/>
    </row>
    <row r="12" spans="1:9" ht="63.75">
      <c r="A12" s="109">
        <v>6</v>
      </c>
      <c r="B12" s="110" t="s">
        <v>157</v>
      </c>
      <c r="C12" s="111" t="s">
        <v>158</v>
      </c>
      <c r="D12" s="112">
        <v>2</v>
      </c>
      <c r="E12" s="110" t="s">
        <v>18</v>
      </c>
      <c r="F12" s="103">
        <v>0</v>
      </c>
      <c r="G12" s="103">
        <v>0</v>
      </c>
      <c r="H12" s="112">
        <f>ROUND(D12*F12,0)</f>
        <v>0</v>
      </c>
      <c r="I12" s="112">
        <f>ROUND(D12*G12,0)</f>
        <v>0</v>
      </c>
    </row>
    <row r="13" spans="6:7" ht="12.75">
      <c r="F13" s="103"/>
      <c r="G13" s="103"/>
    </row>
    <row r="14" spans="1:9" ht="63.75">
      <c r="A14" s="109">
        <v>7</v>
      </c>
      <c r="B14" s="110" t="s">
        <v>159</v>
      </c>
      <c r="C14" s="111" t="s">
        <v>160</v>
      </c>
      <c r="D14" s="112">
        <v>1</v>
      </c>
      <c r="E14" s="110" t="s">
        <v>18</v>
      </c>
      <c r="F14" s="103">
        <v>0</v>
      </c>
      <c r="G14" s="103">
        <v>0</v>
      </c>
      <c r="H14" s="112">
        <f>ROUND(D14*F14,0)</f>
        <v>0</v>
      </c>
      <c r="I14" s="112">
        <f>ROUND(D14*G14,0)</f>
        <v>0</v>
      </c>
    </row>
    <row r="15" spans="6:7" ht="12.75">
      <c r="F15" s="103"/>
      <c r="G15" s="103"/>
    </row>
    <row r="16" spans="1:9" ht="51">
      <c r="A16" s="109">
        <v>8</v>
      </c>
      <c r="B16" s="110" t="s">
        <v>161</v>
      </c>
      <c r="C16" s="111" t="s">
        <v>162</v>
      </c>
      <c r="D16" s="112">
        <v>1</v>
      </c>
      <c r="E16" s="110" t="s">
        <v>18</v>
      </c>
      <c r="F16" s="103">
        <v>0</v>
      </c>
      <c r="G16" s="103">
        <v>0</v>
      </c>
      <c r="H16" s="112">
        <f>ROUND(D16*F16,0)</f>
        <v>0</v>
      </c>
      <c r="I16" s="112">
        <f>ROUND(D16*G16,0)</f>
        <v>0</v>
      </c>
    </row>
    <row r="17" spans="6:7" ht="12.75">
      <c r="F17" s="103"/>
      <c r="G17" s="103"/>
    </row>
    <row r="18" spans="1:9" ht="38.25">
      <c r="A18" s="109">
        <v>9</v>
      </c>
      <c r="B18" s="110" t="s">
        <v>163</v>
      </c>
      <c r="C18" s="111" t="s">
        <v>164</v>
      </c>
      <c r="D18" s="112">
        <v>2</v>
      </c>
      <c r="E18" s="110" t="s">
        <v>18</v>
      </c>
      <c r="F18" s="103">
        <v>0</v>
      </c>
      <c r="G18" s="103">
        <v>0</v>
      </c>
      <c r="H18" s="112">
        <f>ROUND(D18*F18,0)</f>
        <v>0</v>
      </c>
      <c r="I18" s="112">
        <f>ROUND(D18*G18,0)</f>
        <v>0</v>
      </c>
    </row>
    <row r="19" spans="6:7" ht="12.75">
      <c r="F19" s="103"/>
      <c r="G19" s="103"/>
    </row>
    <row r="20" spans="1:9" ht="38.25">
      <c r="A20" s="109">
        <v>10</v>
      </c>
      <c r="B20" s="110" t="s">
        <v>165</v>
      </c>
      <c r="C20" s="111" t="s">
        <v>166</v>
      </c>
      <c r="D20" s="112">
        <v>1</v>
      </c>
      <c r="E20" s="110" t="s">
        <v>18</v>
      </c>
      <c r="F20" s="103">
        <v>0</v>
      </c>
      <c r="G20" s="103">
        <v>0</v>
      </c>
      <c r="H20" s="112">
        <f>ROUND(D20*F20,0)</f>
        <v>0</v>
      </c>
      <c r="I20" s="112">
        <f>ROUND(D20*G20,0)</f>
        <v>0</v>
      </c>
    </row>
    <row r="21" spans="6:7" ht="12.75">
      <c r="F21" s="103"/>
      <c r="G21" s="103"/>
    </row>
    <row r="22" spans="1:9" ht="51">
      <c r="A22" s="109">
        <v>11</v>
      </c>
      <c r="B22" s="110" t="s">
        <v>167</v>
      </c>
      <c r="C22" s="111" t="s">
        <v>168</v>
      </c>
      <c r="D22" s="112">
        <v>5</v>
      </c>
      <c r="E22" s="110" t="s">
        <v>18</v>
      </c>
      <c r="F22" s="103">
        <v>0</v>
      </c>
      <c r="G22" s="103">
        <v>0</v>
      </c>
      <c r="H22" s="112">
        <f>ROUND(D22*F22,0)</f>
        <v>0</v>
      </c>
      <c r="I22" s="112">
        <f>ROUND(D22*G22,0)</f>
        <v>0</v>
      </c>
    </row>
    <row r="23" spans="6:7" ht="12.75">
      <c r="F23" s="103"/>
      <c r="G23" s="103"/>
    </row>
    <row r="24" spans="1:9" ht="51">
      <c r="A24" s="109">
        <v>12</v>
      </c>
      <c r="B24" s="110" t="s">
        <v>169</v>
      </c>
      <c r="C24" s="111" t="s">
        <v>170</v>
      </c>
      <c r="D24" s="112">
        <v>1</v>
      </c>
      <c r="E24" s="110" t="s">
        <v>18</v>
      </c>
      <c r="F24" s="103">
        <v>0</v>
      </c>
      <c r="G24" s="103">
        <v>0</v>
      </c>
      <c r="H24" s="112">
        <f>ROUND(D24*F24,0)</f>
        <v>0</v>
      </c>
      <c r="I24" s="112">
        <f>ROUND(D24*G24,0)</f>
        <v>0</v>
      </c>
    </row>
    <row r="25" spans="6:7" ht="12.75">
      <c r="F25" s="103"/>
      <c r="G25" s="103"/>
    </row>
    <row r="26" spans="1:9" ht="51">
      <c r="A26" s="109">
        <v>13</v>
      </c>
      <c r="B26" s="110" t="s">
        <v>171</v>
      </c>
      <c r="C26" s="111" t="s">
        <v>172</v>
      </c>
      <c r="D26" s="112">
        <v>1</v>
      </c>
      <c r="E26" s="110" t="s">
        <v>18</v>
      </c>
      <c r="F26" s="103">
        <v>0</v>
      </c>
      <c r="G26" s="103">
        <v>0</v>
      </c>
      <c r="H26" s="112">
        <f>ROUND(D26*F26,0)</f>
        <v>0</v>
      </c>
      <c r="I26" s="112">
        <f>ROUND(D26*G26,0)</f>
        <v>0</v>
      </c>
    </row>
    <row r="27" spans="6:7" ht="12.75">
      <c r="F27" s="103"/>
      <c r="G27" s="103"/>
    </row>
    <row r="28" spans="1:9" ht="51">
      <c r="A28" s="109">
        <v>14</v>
      </c>
      <c r="B28" s="110" t="s">
        <v>173</v>
      </c>
      <c r="C28" s="111" t="s">
        <v>174</v>
      </c>
      <c r="D28" s="112">
        <v>2</v>
      </c>
      <c r="E28" s="110" t="s">
        <v>18</v>
      </c>
      <c r="F28" s="103">
        <v>0</v>
      </c>
      <c r="G28" s="103">
        <v>0</v>
      </c>
      <c r="H28" s="112">
        <f>ROUND(D28*F28,0)</f>
        <v>0</v>
      </c>
      <c r="I28" s="112">
        <f>ROUND(D28*G28,0)</f>
        <v>0</v>
      </c>
    </row>
    <row r="29" spans="6:7" ht="12.75">
      <c r="F29" s="103"/>
      <c r="G29" s="103"/>
    </row>
    <row r="30" spans="1:9" ht="25.5">
      <c r="A30" s="109">
        <v>15</v>
      </c>
      <c r="B30" s="110" t="s">
        <v>175</v>
      </c>
      <c r="C30" s="111" t="s">
        <v>176</v>
      </c>
      <c r="D30" s="112">
        <v>1</v>
      </c>
      <c r="E30" s="110" t="s">
        <v>18</v>
      </c>
      <c r="F30" s="103">
        <v>0</v>
      </c>
      <c r="G30" s="103">
        <v>0</v>
      </c>
      <c r="H30" s="112">
        <f>ROUND(D30*F30,0)</f>
        <v>0</v>
      </c>
      <c r="I30" s="112">
        <f>ROUND(D30*G30,0)</f>
        <v>0</v>
      </c>
    </row>
    <row r="31" spans="6:7" ht="12.75">
      <c r="F31" s="103"/>
      <c r="G31" s="103"/>
    </row>
    <row r="32" spans="1:9" ht="38.25">
      <c r="A32" s="109">
        <v>16</v>
      </c>
      <c r="B32" s="110" t="s">
        <v>177</v>
      </c>
      <c r="C32" s="111" t="s">
        <v>178</v>
      </c>
      <c r="D32" s="112">
        <v>2.9</v>
      </c>
      <c r="E32" s="110" t="s">
        <v>37</v>
      </c>
      <c r="F32" s="103">
        <v>0</v>
      </c>
      <c r="G32" s="103">
        <v>0</v>
      </c>
      <c r="H32" s="112">
        <f>ROUND(D32*F32,0)</f>
        <v>0</v>
      </c>
      <c r="I32" s="112">
        <f>ROUND(D32*G32,0)</f>
        <v>0</v>
      </c>
    </row>
    <row r="33" spans="6:7" ht="12.75">
      <c r="F33" s="103"/>
      <c r="G33" s="103"/>
    </row>
    <row r="34" spans="1:9" ht="25.5">
      <c r="A34" s="109">
        <v>17</v>
      </c>
      <c r="B34" s="110" t="s">
        <v>179</v>
      </c>
      <c r="C34" s="111" t="s">
        <v>180</v>
      </c>
      <c r="D34" s="112">
        <v>1</v>
      </c>
      <c r="E34" s="110" t="s">
        <v>18</v>
      </c>
      <c r="F34" s="103">
        <v>0</v>
      </c>
      <c r="G34" s="103">
        <v>0</v>
      </c>
      <c r="H34" s="112">
        <f>ROUND(D34*F34,0)</f>
        <v>0</v>
      </c>
      <c r="I34" s="112">
        <f>ROUND(D34*G34,0)</f>
        <v>0</v>
      </c>
    </row>
    <row r="35" spans="6:7" ht="12.75">
      <c r="F35" s="103"/>
      <c r="G35" s="103"/>
    </row>
    <row r="36" spans="1:9" s="113" customFormat="1" ht="12.75">
      <c r="A36" s="105"/>
      <c r="B36" s="106"/>
      <c r="C36" s="106" t="s">
        <v>15</v>
      </c>
      <c r="D36" s="107"/>
      <c r="E36" s="106"/>
      <c r="F36" s="107"/>
      <c r="G36" s="107"/>
      <c r="H36" s="107">
        <f>ROUND(SUM(H2:H35),0)</f>
        <v>0</v>
      </c>
      <c r="I36" s="107">
        <f>ROUND(SUM(I2:I35),0)</f>
        <v>0</v>
      </c>
    </row>
  </sheetData>
  <sheetProtection password="CEF7" sheet="1" objects="1" scenarios="1"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 alignWithMargins="0">
    <oddHeader>&amp;L&amp;"Times New Roman CE,bold"&amp;10 Fa- és műanyag szerkezet elhelyezése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F2" sqref="F2:G2"/>
    </sheetView>
  </sheetViews>
  <sheetFormatPr defaultColWidth="9.140625" defaultRowHeight="12.75"/>
  <cols>
    <col min="1" max="1" width="4.28125" style="109" customWidth="1"/>
    <col min="2" max="2" width="9.28125" style="110" customWidth="1"/>
    <col min="3" max="3" width="36.7109375" style="110" customWidth="1"/>
    <col min="4" max="4" width="6.7109375" style="112" customWidth="1"/>
    <col min="5" max="5" width="6.7109375" style="110" customWidth="1"/>
    <col min="6" max="7" width="8.28125" style="112" customWidth="1"/>
    <col min="8" max="9" width="10.28125" style="112" customWidth="1"/>
    <col min="10" max="10" width="15.7109375" style="110" customWidth="1"/>
    <col min="11" max="16384" width="9.140625" style="110" customWidth="1"/>
  </cols>
  <sheetData>
    <row r="1" spans="1:9" s="108" customFormat="1" ht="25.5">
      <c r="A1" s="105" t="s">
        <v>3</v>
      </c>
      <c r="B1" s="106" t="s">
        <v>4</v>
      </c>
      <c r="C1" s="106" t="s">
        <v>5</v>
      </c>
      <c r="D1" s="107" t="s">
        <v>6</v>
      </c>
      <c r="E1" s="106" t="s">
        <v>7</v>
      </c>
      <c r="F1" s="107" t="s">
        <v>8</v>
      </c>
      <c r="G1" s="107" t="s">
        <v>9</v>
      </c>
      <c r="H1" s="107" t="s">
        <v>10</v>
      </c>
      <c r="I1" s="107" t="s">
        <v>11</v>
      </c>
    </row>
    <row r="2" spans="1:9" ht="66.75">
      <c r="A2" s="109">
        <v>1</v>
      </c>
      <c r="B2" s="110" t="s">
        <v>184</v>
      </c>
      <c r="C2" s="111" t="s">
        <v>185</v>
      </c>
      <c r="D2" s="112">
        <v>6.4872</v>
      </c>
      <c r="E2" s="110" t="s">
        <v>26</v>
      </c>
      <c r="F2" s="103">
        <v>0</v>
      </c>
      <c r="G2" s="103">
        <v>0</v>
      </c>
      <c r="H2" s="112">
        <f>ROUND(D2*F2,0)</f>
        <v>0</v>
      </c>
      <c r="I2" s="112">
        <f>ROUND(D2*G2,0)</f>
        <v>0</v>
      </c>
    </row>
    <row r="4" spans="1:9" s="113" customFormat="1" ht="12.75">
      <c r="A4" s="105"/>
      <c r="B4" s="106"/>
      <c r="C4" s="106" t="s">
        <v>15</v>
      </c>
      <c r="D4" s="107"/>
      <c r="E4" s="106"/>
      <c r="F4" s="107"/>
      <c r="G4" s="107"/>
      <c r="H4" s="107">
        <f>ROUND(SUM(H2:H3),0)</f>
        <v>0</v>
      </c>
      <c r="I4" s="107">
        <f>ROUND(SUM(I2:I3),0)</f>
        <v>0</v>
      </c>
    </row>
  </sheetData>
  <sheetProtection password="CEF7" sheet="1" objects="1" scenarios="1"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 alignWithMargins="0">
    <oddHeader>&amp;L&amp;"Times New Roman CE,bold"&amp;10 Üvegezés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L17" sqref="L17"/>
    </sheetView>
  </sheetViews>
  <sheetFormatPr defaultColWidth="9.140625" defaultRowHeight="12.75"/>
  <cols>
    <col min="1" max="1" width="4.28125" style="109" customWidth="1"/>
    <col min="2" max="2" width="9.28125" style="110" customWidth="1"/>
    <col min="3" max="3" width="36.7109375" style="110" customWidth="1"/>
    <col min="4" max="4" width="6.7109375" style="112" customWidth="1"/>
    <col min="5" max="5" width="6.7109375" style="110" customWidth="1"/>
    <col min="6" max="7" width="8.28125" style="112" customWidth="1"/>
    <col min="8" max="9" width="10.28125" style="112" customWidth="1"/>
    <col min="10" max="10" width="15.7109375" style="110" customWidth="1"/>
    <col min="11" max="16384" width="9.140625" style="110" customWidth="1"/>
  </cols>
  <sheetData>
    <row r="1" spans="1:9" s="108" customFormat="1" ht="25.5">
      <c r="A1" s="105" t="s">
        <v>3</v>
      </c>
      <c r="B1" s="106" t="s">
        <v>4</v>
      </c>
      <c r="C1" s="106" t="s">
        <v>5</v>
      </c>
      <c r="D1" s="107" t="s">
        <v>6</v>
      </c>
      <c r="E1" s="106" t="s">
        <v>7</v>
      </c>
      <c r="F1" s="107" t="s">
        <v>8</v>
      </c>
      <c r="G1" s="107" t="s">
        <v>9</v>
      </c>
      <c r="H1" s="107" t="s">
        <v>10</v>
      </c>
      <c r="I1" s="107" t="s">
        <v>11</v>
      </c>
    </row>
    <row r="2" spans="1:9" ht="63.75">
      <c r="A2" s="109">
        <v>1</v>
      </c>
      <c r="B2" s="110" t="s">
        <v>187</v>
      </c>
      <c r="C2" s="111" t="s">
        <v>188</v>
      </c>
      <c r="D2" s="112">
        <v>3491.1045</v>
      </c>
      <c r="E2" s="110" t="s">
        <v>26</v>
      </c>
      <c r="F2" s="103">
        <v>0</v>
      </c>
      <c r="G2" s="103">
        <v>0</v>
      </c>
      <c r="H2" s="112">
        <f>ROUND(D2*F2,0)</f>
        <v>0</v>
      </c>
      <c r="I2" s="112">
        <f>ROUND(D2*G2,0)</f>
        <v>0</v>
      </c>
    </row>
    <row r="3" spans="6:7" ht="12.75">
      <c r="F3" s="103"/>
      <c r="G3" s="103"/>
    </row>
    <row r="4" spans="1:9" ht="63.75">
      <c r="A4" s="109">
        <v>2</v>
      </c>
      <c r="B4" s="110" t="s">
        <v>189</v>
      </c>
      <c r="C4" s="111" t="s">
        <v>190</v>
      </c>
      <c r="D4" s="112">
        <v>3491.1045</v>
      </c>
      <c r="E4" s="110" t="s">
        <v>26</v>
      </c>
      <c r="F4" s="103">
        <v>0</v>
      </c>
      <c r="G4" s="103">
        <v>0</v>
      </c>
      <c r="H4" s="112">
        <f>ROUND(D4*F4,0)</f>
        <v>0</v>
      </c>
      <c r="I4" s="112">
        <f>ROUND(D4*G4,0)</f>
        <v>0</v>
      </c>
    </row>
    <row r="6" spans="1:9" s="113" customFormat="1" ht="12.75">
      <c r="A6" s="105"/>
      <c r="B6" s="106"/>
      <c r="C6" s="106" t="s">
        <v>15</v>
      </c>
      <c r="D6" s="107"/>
      <c r="E6" s="106"/>
      <c r="F6" s="107"/>
      <c r="G6" s="107"/>
      <c r="H6" s="107">
        <f>ROUND(SUM(H2:H5),0)</f>
        <v>0</v>
      </c>
      <c r="I6" s="107">
        <f>ROUND(SUM(I2:I5),0)</f>
        <v>0</v>
      </c>
    </row>
  </sheetData>
  <sheetProtection password="CEF7" sheet="1" objects="1" scenarios="1"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 alignWithMargins="0">
    <oddHeader>&amp;L&amp;"Times New Roman CE,bold"&amp;10 Felületképzés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4.28125" style="109" customWidth="1"/>
    <col min="2" max="2" width="9.28125" style="110" customWidth="1"/>
    <col min="3" max="3" width="36.7109375" style="110" customWidth="1"/>
    <col min="4" max="4" width="6.7109375" style="112" customWidth="1"/>
    <col min="5" max="5" width="6.7109375" style="110" customWidth="1"/>
    <col min="6" max="7" width="8.28125" style="112" customWidth="1"/>
    <col min="8" max="9" width="10.28125" style="112" customWidth="1"/>
    <col min="10" max="10" width="15.7109375" style="110" customWidth="1"/>
    <col min="11" max="16384" width="9.140625" style="110" customWidth="1"/>
  </cols>
  <sheetData>
    <row r="1" spans="1:9" s="108" customFormat="1" ht="25.5">
      <c r="A1" s="105" t="s">
        <v>3</v>
      </c>
      <c r="B1" s="106" t="s">
        <v>4</v>
      </c>
      <c r="C1" s="106" t="s">
        <v>5</v>
      </c>
      <c r="D1" s="107" t="s">
        <v>6</v>
      </c>
      <c r="E1" s="106" t="s">
        <v>7</v>
      </c>
      <c r="F1" s="107" t="s">
        <v>8</v>
      </c>
      <c r="G1" s="107" t="s">
        <v>9</v>
      </c>
      <c r="H1" s="107" t="s">
        <v>10</v>
      </c>
      <c r="I1" s="107" t="s">
        <v>11</v>
      </c>
    </row>
    <row r="2" spans="1:9" ht="102">
      <c r="A2" s="109">
        <v>1</v>
      </c>
      <c r="B2" s="110" t="s">
        <v>192</v>
      </c>
      <c r="C2" s="111" t="s">
        <v>193</v>
      </c>
      <c r="D2" s="112">
        <v>31.1</v>
      </c>
      <c r="E2" s="110" t="s">
        <v>26</v>
      </c>
      <c r="F2" s="103">
        <v>0</v>
      </c>
      <c r="G2" s="103">
        <v>0</v>
      </c>
      <c r="H2" s="112">
        <f>ROUND(D2*F2,0)</f>
        <v>0</v>
      </c>
      <c r="I2" s="112">
        <f>ROUND(D2*G2,0)</f>
        <v>0</v>
      </c>
    </row>
    <row r="3" spans="3:7" ht="12.75">
      <c r="C3" s="111" t="s">
        <v>194</v>
      </c>
      <c r="F3" s="103"/>
      <c r="G3" s="103"/>
    </row>
    <row r="4" spans="6:7" ht="12.75">
      <c r="F4" s="103"/>
      <c r="G4" s="103"/>
    </row>
    <row r="5" spans="1:9" ht="76.5">
      <c r="A5" s="109">
        <v>2</v>
      </c>
      <c r="B5" s="110" t="s">
        <v>195</v>
      </c>
      <c r="C5" s="111" t="s">
        <v>196</v>
      </c>
      <c r="D5" s="112">
        <v>30.12</v>
      </c>
      <c r="E5" s="110" t="s">
        <v>37</v>
      </c>
      <c r="F5" s="103">
        <v>0</v>
      </c>
      <c r="G5" s="103">
        <v>0</v>
      </c>
      <c r="H5" s="112">
        <f>ROUND(D5*F5,0)</f>
        <v>0</v>
      </c>
      <c r="I5" s="112">
        <f>ROUND(D5*G5,0)</f>
        <v>0</v>
      </c>
    </row>
    <row r="6" spans="6:7" ht="12.75">
      <c r="F6" s="103"/>
      <c r="G6" s="103"/>
    </row>
    <row r="7" spans="1:9" s="113" customFormat="1" ht="12.75">
      <c r="A7" s="105"/>
      <c r="B7" s="106"/>
      <c r="C7" s="106" t="s">
        <v>15</v>
      </c>
      <c r="D7" s="107"/>
      <c r="E7" s="106"/>
      <c r="F7" s="107"/>
      <c r="G7" s="107"/>
      <c r="H7" s="107">
        <f>ROUND(SUM(H2:H6),0)</f>
        <v>0</v>
      </c>
      <c r="I7" s="107">
        <f>ROUND(SUM(I2:I6),0)</f>
        <v>0</v>
      </c>
    </row>
  </sheetData>
  <sheetProtection password="CEF7" sheet="1" objects="1" scenarios="1"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 alignWithMargins="0">
    <oddHeader>&amp;L&amp;"Times New Roman CE,bold"&amp;10 Szigetelés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36.421875" style="116" customWidth="1"/>
    <col min="2" max="3" width="20.7109375" style="116" customWidth="1"/>
    <col min="4" max="16384" width="9.140625" style="116" customWidth="1"/>
  </cols>
  <sheetData>
    <row r="1" spans="1:3" s="114" customFormat="1" ht="15.75">
      <c r="A1" s="114" t="s">
        <v>210</v>
      </c>
      <c r="B1" s="115" t="s">
        <v>1</v>
      </c>
      <c r="C1" s="115" t="s">
        <v>2</v>
      </c>
    </row>
    <row r="2" spans="1:3" ht="15.75">
      <c r="A2" s="116" t="s">
        <v>211</v>
      </c>
      <c r="B2" s="117">
        <f>'01  vízellátás csatornázás'!H18</f>
        <v>0</v>
      </c>
      <c r="C2" s="117">
        <f>'01  vízellátás csatornázás'!I18</f>
        <v>0</v>
      </c>
    </row>
    <row r="3" spans="1:3" ht="15.75">
      <c r="A3" s="116" t="s">
        <v>212</v>
      </c>
      <c r="B3" s="117">
        <f>'02  hűtés fűtés'!H6</f>
        <v>0</v>
      </c>
      <c r="C3" s="117">
        <f>'02  hűtés fűtés'!I6</f>
        <v>0</v>
      </c>
    </row>
    <row r="4" spans="1:3" s="114" customFormat="1" ht="15.75">
      <c r="A4" s="114" t="s">
        <v>198</v>
      </c>
      <c r="B4" s="118">
        <f>ROUND(SUM(B2:B3),0)</f>
        <v>0</v>
      </c>
      <c r="C4" s="118">
        <f>ROUND(SUM(C2:C3),0)</f>
        <v>0</v>
      </c>
    </row>
  </sheetData>
  <sheetProtection password="CEF7" sheet="1"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5">
      <selection activeCell="G5" sqref="G5"/>
    </sheetView>
  </sheetViews>
  <sheetFormatPr defaultColWidth="9.140625" defaultRowHeight="12.75"/>
  <cols>
    <col min="1" max="1" width="4.28125" style="125" customWidth="1"/>
    <col min="2" max="2" width="9.28125" style="126" customWidth="1"/>
    <col min="3" max="3" width="36.7109375" style="126" customWidth="1"/>
    <col min="4" max="4" width="6.7109375" style="128" customWidth="1"/>
    <col min="5" max="5" width="6.7109375" style="126" customWidth="1"/>
    <col min="6" max="7" width="8.28125" style="128" customWidth="1"/>
    <col min="8" max="9" width="10.28125" style="128" customWidth="1"/>
    <col min="10" max="10" width="15.7109375" style="126" customWidth="1"/>
    <col min="11" max="16384" width="9.140625" style="126" customWidth="1"/>
  </cols>
  <sheetData>
    <row r="1" spans="1:9" s="123" customFormat="1" ht="25.5">
      <c r="A1" s="120" t="s">
        <v>3</v>
      </c>
      <c r="B1" s="121" t="s">
        <v>4</v>
      </c>
      <c r="C1" s="121" t="s">
        <v>5</v>
      </c>
      <c r="D1" s="122" t="s">
        <v>6</v>
      </c>
      <c r="E1" s="121" t="s">
        <v>7</v>
      </c>
      <c r="F1" s="122" t="s">
        <v>8</v>
      </c>
      <c r="G1" s="122" t="s">
        <v>9</v>
      </c>
      <c r="H1" s="122" t="s">
        <v>10</v>
      </c>
      <c r="I1" s="122" t="s">
        <v>11</v>
      </c>
    </row>
    <row r="2" spans="1:9" s="123" customFormat="1" ht="12.75">
      <c r="A2" s="148" t="s">
        <v>213</v>
      </c>
      <c r="B2" s="148"/>
      <c r="C2" s="148"/>
      <c r="D2" s="148"/>
      <c r="E2" s="148"/>
      <c r="F2" s="148"/>
      <c r="G2" s="124"/>
      <c r="H2" s="124"/>
      <c r="I2" s="124"/>
    </row>
    <row r="3" spans="1:9" ht="25.5">
      <c r="A3" s="125">
        <v>1</v>
      </c>
      <c r="B3" s="126" t="s">
        <v>214</v>
      </c>
      <c r="C3" s="127" t="s">
        <v>215</v>
      </c>
      <c r="D3" s="128">
        <v>6</v>
      </c>
      <c r="E3" s="126" t="s">
        <v>216</v>
      </c>
      <c r="F3" s="119">
        <v>0</v>
      </c>
      <c r="G3" s="119">
        <v>0</v>
      </c>
      <c r="H3" s="129">
        <f>+F3*D3</f>
        <v>0</v>
      </c>
      <c r="I3" s="129">
        <f>+G3*D3</f>
        <v>0</v>
      </c>
    </row>
    <row r="4" spans="1:9" s="123" customFormat="1" ht="12.75">
      <c r="A4" s="148" t="s">
        <v>217</v>
      </c>
      <c r="B4" s="148"/>
      <c r="C4" s="148"/>
      <c r="D4" s="148"/>
      <c r="E4" s="148"/>
      <c r="F4" s="148"/>
      <c r="G4" s="124"/>
      <c r="H4" s="128"/>
      <c r="I4" s="128"/>
    </row>
    <row r="5" spans="1:9" ht="102">
      <c r="A5" s="125">
        <v>2</v>
      </c>
      <c r="B5" s="126" t="s">
        <v>218</v>
      </c>
      <c r="C5" s="127" t="s">
        <v>219</v>
      </c>
      <c r="D5" s="128">
        <v>30</v>
      </c>
      <c r="E5" s="126" t="s">
        <v>220</v>
      </c>
      <c r="F5" s="119">
        <v>0</v>
      </c>
      <c r="G5" s="119">
        <v>0</v>
      </c>
      <c r="H5" s="129">
        <f aca="true" t="shared" si="0" ref="H5:H17">+F5*D5</f>
        <v>0</v>
      </c>
      <c r="I5" s="129">
        <f aca="true" t="shared" si="1" ref="I5:I17">+G5*D5</f>
        <v>0</v>
      </c>
    </row>
    <row r="6" spans="1:9" ht="63.75">
      <c r="A6" s="125">
        <v>3</v>
      </c>
      <c r="B6" s="126" t="s">
        <v>221</v>
      </c>
      <c r="C6" s="127" t="s">
        <v>222</v>
      </c>
      <c r="D6" s="128">
        <v>12</v>
      </c>
      <c r="E6" s="126" t="s">
        <v>220</v>
      </c>
      <c r="F6" s="119">
        <v>0</v>
      </c>
      <c r="G6" s="119">
        <v>0</v>
      </c>
      <c r="H6" s="129">
        <f t="shared" si="0"/>
        <v>0</v>
      </c>
      <c r="I6" s="129">
        <f t="shared" si="1"/>
        <v>0</v>
      </c>
    </row>
    <row r="7" spans="1:9" ht="76.5">
      <c r="A7" s="125">
        <v>4</v>
      </c>
      <c r="B7" s="126" t="s">
        <v>223</v>
      </c>
      <c r="C7" s="127" t="s">
        <v>224</v>
      </c>
      <c r="D7" s="128">
        <v>30</v>
      </c>
      <c r="E7" s="126" t="s">
        <v>220</v>
      </c>
      <c r="F7" s="119">
        <v>0</v>
      </c>
      <c r="G7" s="119">
        <v>0</v>
      </c>
      <c r="H7" s="129">
        <f t="shared" si="0"/>
        <v>0</v>
      </c>
      <c r="I7" s="129">
        <f t="shared" si="1"/>
        <v>0</v>
      </c>
    </row>
    <row r="8" spans="1:9" s="123" customFormat="1" ht="12.75">
      <c r="A8" s="148" t="s">
        <v>225</v>
      </c>
      <c r="B8" s="148"/>
      <c r="C8" s="148"/>
      <c r="D8" s="148"/>
      <c r="E8" s="148"/>
      <c r="F8" s="148"/>
      <c r="G8" s="124"/>
      <c r="H8" s="128"/>
      <c r="I8" s="128"/>
    </row>
    <row r="9" spans="1:9" ht="38.25">
      <c r="A9" s="125">
        <v>5</v>
      </c>
      <c r="B9" s="126" t="s">
        <v>226</v>
      </c>
      <c r="C9" s="127" t="s">
        <v>227</v>
      </c>
      <c r="D9" s="128">
        <v>5</v>
      </c>
      <c r="E9" s="126" t="s">
        <v>216</v>
      </c>
      <c r="F9" s="119">
        <v>0</v>
      </c>
      <c r="G9" s="119">
        <v>0</v>
      </c>
      <c r="H9" s="129">
        <f t="shared" si="0"/>
        <v>0</v>
      </c>
      <c r="I9" s="129">
        <f t="shared" si="1"/>
        <v>0</v>
      </c>
    </row>
    <row r="10" spans="1:9" ht="25.5">
      <c r="A10" s="125">
        <v>6</v>
      </c>
      <c r="B10" s="126" t="s">
        <v>228</v>
      </c>
      <c r="C10" s="127" t="s">
        <v>229</v>
      </c>
      <c r="D10" s="128">
        <v>2</v>
      </c>
      <c r="E10" s="126" t="s">
        <v>216</v>
      </c>
      <c r="F10" s="119">
        <v>0</v>
      </c>
      <c r="G10" s="119">
        <v>0</v>
      </c>
      <c r="H10" s="129">
        <f t="shared" si="0"/>
        <v>0</v>
      </c>
      <c r="I10" s="129">
        <f t="shared" si="1"/>
        <v>0</v>
      </c>
    </row>
    <row r="11" spans="1:9" ht="102">
      <c r="A11" s="125">
        <v>7</v>
      </c>
      <c r="B11" s="126" t="s">
        <v>230</v>
      </c>
      <c r="C11" s="127" t="s">
        <v>231</v>
      </c>
      <c r="D11" s="128">
        <v>3</v>
      </c>
      <c r="E11" s="126" t="s">
        <v>216</v>
      </c>
      <c r="F11" s="119">
        <v>0</v>
      </c>
      <c r="G11" s="119">
        <v>0</v>
      </c>
      <c r="H11" s="129">
        <f t="shared" si="0"/>
        <v>0</v>
      </c>
      <c r="I11" s="129">
        <f t="shared" si="1"/>
        <v>0</v>
      </c>
    </row>
    <row r="12" spans="1:9" ht="76.5">
      <c r="A12" s="125">
        <v>8</v>
      </c>
      <c r="B12" s="126" t="s">
        <v>232</v>
      </c>
      <c r="C12" s="127" t="s">
        <v>233</v>
      </c>
      <c r="D12" s="128">
        <v>3</v>
      </c>
      <c r="E12" s="126" t="s">
        <v>216</v>
      </c>
      <c r="F12" s="119">
        <v>0</v>
      </c>
      <c r="G12" s="119">
        <v>0</v>
      </c>
      <c r="H12" s="129">
        <f t="shared" si="0"/>
        <v>0</v>
      </c>
      <c r="I12" s="129">
        <f t="shared" si="1"/>
        <v>0</v>
      </c>
    </row>
    <row r="13" spans="1:9" ht="89.25">
      <c r="A13" s="125">
        <v>9</v>
      </c>
      <c r="B13" s="126" t="s">
        <v>234</v>
      </c>
      <c r="C13" s="127" t="s">
        <v>235</v>
      </c>
      <c r="D13" s="128">
        <v>3</v>
      </c>
      <c r="E13" s="126" t="s">
        <v>216</v>
      </c>
      <c r="F13" s="119">
        <v>0</v>
      </c>
      <c r="G13" s="119">
        <v>0</v>
      </c>
      <c r="H13" s="129">
        <f t="shared" si="0"/>
        <v>0</v>
      </c>
      <c r="I13" s="129">
        <f t="shared" si="1"/>
        <v>0</v>
      </c>
    </row>
    <row r="14" spans="1:9" ht="76.5">
      <c r="A14" s="125">
        <v>10</v>
      </c>
      <c r="B14" s="126" t="s">
        <v>236</v>
      </c>
      <c r="C14" s="127" t="s">
        <v>237</v>
      </c>
      <c r="D14" s="128">
        <v>3</v>
      </c>
      <c r="E14" s="126" t="s">
        <v>216</v>
      </c>
      <c r="F14" s="119">
        <v>0</v>
      </c>
      <c r="G14" s="119">
        <v>0</v>
      </c>
      <c r="H14" s="129">
        <f t="shared" si="0"/>
        <v>0</v>
      </c>
      <c r="I14" s="129">
        <f t="shared" si="1"/>
        <v>0</v>
      </c>
    </row>
    <row r="15" spans="1:9" ht="140.25">
      <c r="A15" s="125">
        <v>11</v>
      </c>
      <c r="B15" s="126" t="s">
        <v>238</v>
      </c>
      <c r="C15" s="127" t="s">
        <v>239</v>
      </c>
      <c r="D15" s="128">
        <v>2</v>
      </c>
      <c r="E15" s="126" t="s">
        <v>216</v>
      </c>
      <c r="F15" s="119">
        <v>0</v>
      </c>
      <c r="G15" s="119">
        <v>0</v>
      </c>
      <c r="H15" s="129">
        <f t="shared" si="0"/>
        <v>0</v>
      </c>
      <c r="I15" s="129">
        <f t="shared" si="1"/>
        <v>0</v>
      </c>
    </row>
    <row r="16" spans="1:9" ht="51">
      <c r="A16" s="125">
        <v>12</v>
      </c>
      <c r="B16" s="126" t="s">
        <v>240</v>
      </c>
      <c r="C16" s="127" t="s">
        <v>241</v>
      </c>
      <c r="D16" s="128">
        <v>3</v>
      </c>
      <c r="E16" s="126" t="s">
        <v>216</v>
      </c>
      <c r="F16" s="119">
        <v>0</v>
      </c>
      <c r="G16" s="119">
        <v>0</v>
      </c>
      <c r="H16" s="129">
        <f t="shared" si="0"/>
        <v>0</v>
      </c>
      <c r="I16" s="129">
        <f t="shared" si="1"/>
        <v>0</v>
      </c>
    </row>
    <row r="17" spans="1:9" ht="51">
      <c r="A17" s="125">
        <v>13</v>
      </c>
      <c r="B17" s="126" t="s">
        <v>242</v>
      </c>
      <c r="C17" s="127" t="s">
        <v>243</v>
      </c>
      <c r="D17" s="128">
        <v>3</v>
      </c>
      <c r="E17" s="126" t="s">
        <v>216</v>
      </c>
      <c r="F17" s="119">
        <v>0</v>
      </c>
      <c r="G17" s="119">
        <v>0</v>
      </c>
      <c r="H17" s="129">
        <f t="shared" si="0"/>
        <v>0</v>
      </c>
      <c r="I17" s="129">
        <f t="shared" si="1"/>
        <v>0</v>
      </c>
    </row>
    <row r="18" spans="1:9" s="131" customFormat="1" ht="12.75">
      <c r="A18" s="120"/>
      <c r="B18" s="121"/>
      <c r="C18" s="121" t="s">
        <v>244</v>
      </c>
      <c r="D18" s="122"/>
      <c r="E18" s="121"/>
      <c r="F18" s="130"/>
      <c r="G18" s="130"/>
      <c r="H18" s="130">
        <f>ROUND(SUM(H2:H17),0)</f>
        <v>0</v>
      </c>
      <c r="I18" s="130">
        <f>ROUND(SUM(I2:I17),0)</f>
        <v>0</v>
      </c>
    </row>
  </sheetData>
  <sheetProtection password="CEF7" sheet="1"/>
  <mergeCells count="3">
    <mergeCell ref="A2:F2"/>
    <mergeCell ref="A4:F4"/>
    <mergeCell ref="A8:F8"/>
  </mergeCells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01 vízellátás csatornázás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F5" sqref="F5:G5"/>
    </sheetView>
  </sheetViews>
  <sheetFormatPr defaultColWidth="9.140625" defaultRowHeight="12.75"/>
  <cols>
    <col min="1" max="1" width="4.28125" style="125" customWidth="1"/>
    <col min="2" max="2" width="9.28125" style="126" customWidth="1"/>
    <col min="3" max="3" width="36.7109375" style="126" customWidth="1"/>
    <col min="4" max="4" width="6.7109375" style="128" customWidth="1"/>
    <col min="5" max="5" width="6.7109375" style="126" customWidth="1"/>
    <col min="6" max="7" width="8.28125" style="128" customWidth="1"/>
    <col min="8" max="9" width="10.28125" style="128" customWidth="1"/>
    <col min="10" max="10" width="15.7109375" style="126" customWidth="1"/>
    <col min="11" max="16384" width="9.140625" style="126" customWidth="1"/>
  </cols>
  <sheetData>
    <row r="1" spans="1:9" s="123" customFormat="1" ht="25.5">
      <c r="A1" s="120" t="s">
        <v>3</v>
      </c>
      <c r="B1" s="121" t="s">
        <v>4</v>
      </c>
      <c r="C1" s="121" t="s">
        <v>5</v>
      </c>
      <c r="D1" s="122" t="s">
        <v>6</v>
      </c>
      <c r="E1" s="121" t="s">
        <v>7</v>
      </c>
      <c r="F1" s="122" t="s">
        <v>8</v>
      </c>
      <c r="G1" s="122" t="s">
        <v>9</v>
      </c>
      <c r="H1" s="122" t="s">
        <v>10</v>
      </c>
      <c r="I1" s="122" t="s">
        <v>11</v>
      </c>
    </row>
    <row r="2" spans="1:9" s="123" customFormat="1" ht="12.75">
      <c r="A2" s="148" t="s">
        <v>213</v>
      </c>
      <c r="B2" s="148"/>
      <c r="C2" s="148"/>
      <c r="D2" s="148"/>
      <c r="E2" s="148"/>
      <c r="F2" s="148"/>
      <c r="G2" s="124"/>
      <c r="H2" s="124"/>
      <c r="I2" s="124"/>
    </row>
    <row r="3" spans="1:9" ht="28.5">
      <c r="A3" s="125">
        <v>1</v>
      </c>
      <c r="B3" s="126" t="s">
        <v>245</v>
      </c>
      <c r="C3" s="127" t="s">
        <v>246</v>
      </c>
      <c r="D3" s="128">
        <v>60</v>
      </c>
      <c r="E3" s="126" t="s">
        <v>220</v>
      </c>
      <c r="F3" s="119">
        <v>0</v>
      </c>
      <c r="G3" s="119">
        <v>0</v>
      </c>
      <c r="H3" s="129">
        <f>+F3*D3</f>
        <v>0</v>
      </c>
      <c r="I3" s="129">
        <f>+G3*D3</f>
        <v>0</v>
      </c>
    </row>
    <row r="4" spans="1:9" s="123" customFormat="1" ht="12.75">
      <c r="A4" s="148" t="s">
        <v>247</v>
      </c>
      <c r="B4" s="148"/>
      <c r="C4" s="148"/>
      <c r="D4" s="148"/>
      <c r="E4" s="148"/>
      <c r="F4" s="148"/>
      <c r="G4" s="124"/>
      <c r="H4" s="124"/>
      <c r="I4" s="128"/>
    </row>
    <row r="5" spans="1:9" ht="102">
      <c r="A5" s="125">
        <v>2</v>
      </c>
      <c r="B5" s="126" t="s">
        <v>248</v>
      </c>
      <c r="C5" s="127" t="s">
        <v>249</v>
      </c>
      <c r="D5" s="128">
        <v>2</v>
      </c>
      <c r="E5" s="126" t="s">
        <v>216</v>
      </c>
      <c r="F5" s="119">
        <v>0</v>
      </c>
      <c r="G5" s="119">
        <v>0</v>
      </c>
      <c r="H5" s="129">
        <f>+F5*D5</f>
        <v>0</v>
      </c>
      <c r="I5" s="129">
        <f>+G5*D5</f>
        <v>0</v>
      </c>
    </row>
    <row r="6" spans="1:9" s="131" customFormat="1" ht="12.75">
      <c r="A6" s="120"/>
      <c r="B6" s="121"/>
      <c r="C6" s="121" t="s">
        <v>244</v>
      </c>
      <c r="D6" s="122"/>
      <c r="E6" s="121"/>
      <c r="F6" s="130"/>
      <c r="G6" s="130"/>
      <c r="H6" s="130">
        <f>ROUND(SUM(H2:H5),0)</f>
        <v>0</v>
      </c>
      <c r="I6" s="130">
        <f>ROUND(SUM(I2:I5),0)</f>
        <v>0</v>
      </c>
    </row>
  </sheetData>
  <sheetProtection password="CEF7" sheet="1"/>
  <mergeCells count="2">
    <mergeCell ref="A2:F2"/>
    <mergeCell ref="A4:F4"/>
  </mergeCells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02 hűtés fűtés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22">
      <selection activeCell="F25" sqref="F25"/>
    </sheetView>
  </sheetViews>
  <sheetFormatPr defaultColWidth="9.140625" defaultRowHeight="12.75"/>
  <cols>
    <col min="1" max="1" width="4.7109375" style="1" customWidth="1"/>
    <col min="2" max="2" width="14.28125" style="1" customWidth="1"/>
    <col min="3" max="3" width="11.57421875" style="1" customWidth="1"/>
    <col min="4" max="4" width="6.7109375" style="3" customWidth="1"/>
    <col min="5" max="5" width="8.8515625" style="4" customWidth="1"/>
    <col min="6" max="6" width="12.8515625" style="5" customWidth="1"/>
    <col min="7" max="7" width="13.7109375" style="6" customWidth="1"/>
    <col min="8" max="8" width="13.00390625" style="6" customWidth="1"/>
    <col min="9" max="16384" width="9.140625" style="1" customWidth="1"/>
  </cols>
  <sheetData>
    <row r="1" spans="2:3" ht="12.75" customHeight="1">
      <c r="B1" s="2"/>
      <c r="C1" s="2"/>
    </row>
    <row r="2" spans="1:8" ht="24.75" customHeight="1" thickBot="1">
      <c r="A2" s="149" t="s">
        <v>322</v>
      </c>
      <c r="B2" s="149"/>
      <c r="C2" s="149"/>
      <c r="D2" s="149"/>
      <c r="E2" s="149"/>
      <c r="F2" s="149"/>
      <c r="G2" s="149"/>
      <c r="H2" s="149"/>
    </row>
    <row r="3" spans="2:3" ht="12.75" customHeight="1" thickTop="1">
      <c r="B3" s="2"/>
      <c r="C3" s="2"/>
    </row>
    <row r="4" spans="2:3" ht="12.75" customHeight="1">
      <c r="B4" s="2"/>
      <c r="C4" s="2"/>
    </row>
    <row r="5" spans="2:3" ht="12.75" customHeight="1">
      <c r="B5" s="2"/>
      <c r="C5" s="2"/>
    </row>
    <row r="6" spans="2:3" ht="12.75" customHeight="1">
      <c r="B6" s="2"/>
      <c r="C6" s="2"/>
    </row>
    <row r="7" spans="2:3" ht="12.75" customHeight="1">
      <c r="B7" s="2"/>
      <c r="C7" s="2"/>
    </row>
    <row r="8" spans="2:8" s="7" customFormat="1" ht="15" customHeight="1">
      <c r="B8" s="8" t="s">
        <v>250</v>
      </c>
      <c r="C8" s="9" t="s">
        <v>251</v>
      </c>
      <c r="D8" s="10"/>
      <c r="E8" s="11"/>
      <c r="F8" s="12"/>
      <c r="G8" s="13"/>
      <c r="H8" s="13"/>
    </row>
    <row r="9" spans="2:8" s="7" customFormat="1" ht="15" customHeight="1">
      <c r="B9" s="14"/>
      <c r="C9" s="7" t="s">
        <v>252</v>
      </c>
      <c r="D9" s="10"/>
      <c r="E9" s="11"/>
      <c r="F9" s="15"/>
      <c r="G9" s="13"/>
      <c r="H9" s="13"/>
    </row>
    <row r="10" spans="2:8" s="7" customFormat="1" ht="15" customHeight="1">
      <c r="B10" s="14"/>
      <c r="C10" s="9" t="s">
        <v>253</v>
      </c>
      <c r="D10" s="10"/>
      <c r="E10" s="11"/>
      <c r="F10" s="15"/>
      <c r="G10" s="13"/>
      <c r="H10" s="13"/>
    </row>
    <row r="11" spans="2:8" s="7" customFormat="1" ht="12.75" customHeight="1">
      <c r="B11" s="14"/>
      <c r="C11" s="14"/>
      <c r="D11" s="10"/>
      <c r="E11" s="11"/>
      <c r="F11" s="15"/>
      <c r="G11" s="13"/>
      <c r="H11" s="13"/>
    </row>
    <row r="12" spans="4:8" s="7" customFormat="1" ht="12.75" customHeight="1">
      <c r="D12" s="10"/>
      <c r="E12" s="11"/>
      <c r="F12" s="15"/>
      <c r="G12" s="13"/>
      <c r="H12" s="13"/>
    </row>
    <row r="13" spans="2:8" s="7" customFormat="1" ht="15" customHeight="1">
      <c r="B13" s="7" t="s">
        <v>254</v>
      </c>
      <c r="C13" s="16"/>
      <c r="D13" s="10"/>
      <c r="E13" s="11"/>
      <c r="F13" s="15"/>
      <c r="G13" s="13"/>
      <c r="H13" s="13"/>
    </row>
    <row r="14" spans="2:8" s="7" customFormat="1" ht="12.75" customHeight="1">
      <c r="B14" s="7" t="s">
        <v>260</v>
      </c>
      <c r="D14" s="10"/>
      <c r="E14" s="11"/>
      <c r="F14" s="15"/>
      <c r="G14" s="13"/>
      <c r="H14" s="13"/>
    </row>
    <row r="15" spans="4:8" s="7" customFormat="1" ht="12.75" customHeight="1">
      <c r="D15" s="10"/>
      <c r="E15" s="11"/>
      <c r="F15" s="15"/>
      <c r="G15" s="13"/>
      <c r="H15" s="13"/>
    </row>
    <row r="16" spans="2:8" s="7" customFormat="1" ht="15" customHeight="1">
      <c r="B16" s="17" t="s">
        <v>255</v>
      </c>
      <c r="C16" s="9" t="s">
        <v>256</v>
      </c>
      <c r="E16" s="11"/>
      <c r="F16" s="15"/>
      <c r="G16" s="13"/>
      <c r="H16" s="13"/>
    </row>
    <row r="17" spans="4:8" s="7" customFormat="1" ht="15" customHeight="1">
      <c r="D17" s="10"/>
      <c r="E17" s="11"/>
      <c r="F17" s="15"/>
      <c r="G17" s="13"/>
      <c r="H17" s="13"/>
    </row>
    <row r="18" spans="4:8" s="7" customFormat="1" ht="12.75" customHeight="1">
      <c r="D18" s="10"/>
      <c r="E18" s="11"/>
      <c r="F18" s="15"/>
      <c r="G18" s="13"/>
      <c r="H18" s="13"/>
    </row>
    <row r="19" spans="4:8" s="7" customFormat="1" ht="12.75" customHeight="1">
      <c r="D19" s="10"/>
      <c r="E19" s="11"/>
      <c r="F19" s="15"/>
      <c r="G19" s="13"/>
      <c r="H19" s="13"/>
    </row>
    <row r="20" ht="12.75" customHeight="1"/>
    <row r="21" ht="12.75" customHeight="1"/>
    <row r="22" ht="12.75" customHeight="1"/>
    <row r="23" spans="1:8" s="22" customFormat="1" ht="19.5" customHeight="1">
      <c r="A23" s="18"/>
      <c r="B23" s="18" t="s">
        <v>257</v>
      </c>
      <c r="C23" s="18"/>
      <c r="D23" s="19"/>
      <c r="E23" s="20"/>
      <c r="F23" s="21" t="s">
        <v>208</v>
      </c>
      <c r="G23" s="21"/>
      <c r="H23" s="21" t="s">
        <v>209</v>
      </c>
    </row>
    <row r="24" spans="1:8" s="17" customFormat="1" ht="12.75" customHeight="1">
      <c r="A24" s="23"/>
      <c r="B24" s="23"/>
      <c r="C24" s="23"/>
      <c r="D24" s="24"/>
      <c r="E24" s="25"/>
      <c r="F24" s="26"/>
      <c r="G24" s="26"/>
      <c r="H24" s="26"/>
    </row>
    <row r="25" spans="1:8" s="17" customFormat="1" ht="30" customHeight="1">
      <c r="A25" s="27"/>
      <c r="B25" s="150" t="str">
        <f>C16</f>
        <v>Átalakítási munkálatok villamos költségvetése </v>
      </c>
      <c r="C25" s="150"/>
      <c r="D25" s="28"/>
      <c r="E25" s="28"/>
      <c r="F25" s="79">
        <f>KTV!G60</f>
        <v>0</v>
      </c>
      <c r="G25" s="79"/>
      <c r="H25" s="79">
        <f>KTV!H60</f>
        <v>0</v>
      </c>
    </row>
    <row r="26" spans="1:8" s="22" customFormat="1" ht="19.5" customHeight="1">
      <c r="A26" s="29"/>
      <c r="B26" s="30" t="s">
        <v>198</v>
      </c>
      <c r="C26" s="31"/>
      <c r="D26" s="32"/>
      <c r="E26" s="33"/>
      <c r="F26" s="85">
        <f>SUM(F25:F25)</f>
        <v>0</v>
      </c>
      <c r="G26" s="85"/>
      <c r="H26" s="85">
        <f>SUM(H25:H25)</f>
        <v>0</v>
      </c>
    </row>
    <row r="27" spans="1:8" s="22" customFormat="1" ht="19.5" customHeight="1">
      <c r="A27" s="29"/>
      <c r="B27" s="30" t="s">
        <v>198</v>
      </c>
      <c r="C27" s="31"/>
      <c r="D27" s="32"/>
      <c r="E27" s="33"/>
      <c r="F27" s="86"/>
      <c r="G27" s="86">
        <f>F26+H26</f>
        <v>0</v>
      </c>
      <c r="H27" s="86"/>
    </row>
    <row r="28" spans="1:8" s="22" customFormat="1" ht="19.5" customHeight="1">
      <c r="A28" s="34"/>
      <c r="B28" s="35" t="s">
        <v>258</v>
      </c>
      <c r="C28" s="36"/>
      <c r="D28" s="37"/>
      <c r="E28" s="38"/>
      <c r="F28" s="86"/>
      <c r="G28" s="86">
        <f>G29-G27</f>
        <v>0</v>
      </c>
      <c r="H28" s="86"/>
    </row>
    <row r="29" spans="1:8" s="22" customFormat="1" ht="19.5" customHeight="1" thickBot="1">
      <c r="A29" s="39"/>
      <c r="B29" s="40" t="s">
        <v>198</v>
      </c>
      <c r="C29" s="41"/>
      <c r="D29" s="42"/>
      <c r="E29" s="43"/>
      <c r="F29" s="87"/>
      <c r="G29" s="87">
        <f>G27*1.27</f>
        <v>0</v>
      </c>
      <c r="H29" s="87"/>
    </row>
    <row r="30" spans="1:8" s="17" customFormat="1" ht="12.75" customHeight="1" thickTop="1">
      <c r="A30" s="27"/>
      <c r="B30" s="27"/>
      <c r="C30" s="27"/>
      <c r="D30" s="44"/>
      <c r="E30" s="45"/>
      <c r="F30" s="46"/>
      <c r="G30" s="26"/>
      <c r="H30" s="26"/>
    </row>
    <row r="31" ht="12.75" customHeight="1"/>
    <row r="32" spans="1:8" ht="34.5" customHeight="1">
      <c r="A32" s="151" t="s">
        <v>259</v>
      </c>
      <c r="B32" s="151"/>
      <c r="C32" s="151"/>
      <c r="D32" s="151"/>
      <c r="E32" s="151"/>
      <c r="F32" s="151"/>
      <c r="G32" s="151"/>
      <c r="H32" s="151"/>
    </row>
    <row r="33" spans="1:8" ht="12.75" customHeight="1">
      <c r="A33" s="47"/>
      <c r="B33" s="48"/>
      <c r="C33" s="48"/>
      <c r="D33" s="49"/>
      <c r="E33" s="50"/>
      <c r="F33" s="51"/>
      <c r="G33" s="52"/>
      <c r="H33" s="52"/>
    </row>
    <row r="34" spans="1:8" ht="17.25">
      <c r="A34" s="53"/>
      <c r="B34" s="54"/>
      <c r="C34" s="53"/>
      <c r="D34" s="53"/>
      <c r="E34" s="53"/>
      <c r="F34" s="53"/>
      <c r="G34" s="53"/>
      <c r="H34" s="53"/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>
      <c r="G40" s="55"/>
    </row>
    <row r="41" spans="5:7" ht="12.75" customHeight="1">
      <c r="E41" s="56"/>
      <c r="G41" s="57"/>
    </row>
  </sheetData>
  <sheetProtection password="CEF7" sheet="1" objects="1" scenarios="1"/>
  <mergeCells count="3">
    <mergeCell ref="A2:H2"/>
    <mergeCell ref="B25:C25"/>
    <mergeCell ref="A32:H3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63"/>
  <sheetViews>
    <sheetView zoomScale="85" zoomScaleNormal="85" zoomScalePageLayoutView="0" workbookViewId="0" topLeftCell="B1">
      <selection activeCell="N12" sqref="N12"/>
    </sheetView>
  </sheetViews>
  <sheetFormatPr defaultColWidth="8.7109375" defaultRowHeight="12.75"/>
  <cols>
    <col min="1" max="1" width="3.7109375" style="58" customWidth="1"/>
    <col min="2" max="2" width="7.421875" style="58" customWidth="1"/>
    <col min="3" max="3" width="9.8515625" style="58" customWidth="1"/>
    <col min="4" max="4" width="57.57421875" style="72" customWidth="1"/>
    <col min="5" max="5" width="12.421875" style="58" customWidth="1"/>
    <col min="6" max="6" width="13.7109375" style="58" customWidth="1"/>
    <col min="7" max="7" width="12.8515625" style="58" customWidth="1"/>
    <col min="8" max="8" width="13.7109375" style="58" customWidth="1"/>
    <col min="9" max="16" width="8.7109375" style="58" customWidth="1"/>
    <col min="17" max="17" width="11.00390625" style="58" customWidth="1"/>
    <col min="18" max="16384" width="8.7109375" style="58" customWidth="1"/>
  </cols>
  <sheetData>
    <row r="1" spans="1:9" ht="15.75">
      <c r="A1" s="152" t="s">
        <v>261</v>
      </c>
      <c r="B1" s="152"/>
      <c r="C1" s="152"/>
      <c r="D1" s="152"/>
      <c r="E1" s="152"/>
      <c r="F1" s="152"/>
      <c r="G1" s="152"/>
      <c r="H1" s="152"/>
      <c r="I1" s="152"/>
    </row>
    <row r="2" spans="1:9" ht="15">
      <c r="A2" s="153">
        <f>'Elektromos összesítő'!C13</f>
        <v>0</v>
      </c>
      <c r="B2" s="153"/>
      <c r="C2" s="153"/>
      <c r="D2" s="153"/>
      <c r="E2" s="153"/>
      <c r="F2" s="153"/>
      <c r="G2" s="153"/>
      <c r="H2" s="153"/>
      <c r="I2" s="153"/>
    </row>
    <row r="3" spans="1:9" ht="20.25">
      <c r="A3" s="154" t="str">
        <f>'Elektromos összesítő'!C8</f>
        <v>Budapest Főváros X.kerületi Önkormányzat </v>
      </c>
      <c r="B3" s="154"/>
      <c r="C3" s="154"/>
      <c r="D3" s="154"/>
      <c r="E3" s="154"/>
      <c r="F3" s="154"/>
      <c r="G3" s="154"/>
      <c r="H3" s="154"/>
      <c r="I3" s="154"/>
    </row>
    <row r="4" spans="1:9" ht="20.25">
      <c r="A4" s="154" t="str">
        <f>'Elektromos összesítő'!C9</f>
        <v>Kőbánya Polgármesteri Hivatal, 1102 Budapest Szent lászló tér 29</v>
      </c>
      <c r="B4" s="154"/>
      <c r="C4" s="154"/>
      <c r="D4" s="154"/>
      <c r="E4" s="154"/>
      <c r="F4" s="154"/>
      <c r="G4" s="154"/>
      <c r="H4" s="154"/>
      <c r="I4" s="154"/>
    </row>
    <row r="5" spans="1:9" ht="16.5">
      <c r="A5" s="155" t="str">
        <f>'Elektromos összesítő'!C16</f>
        <v>Átalakítási munkálatok villamos költségvetése </v>
      </c>
      <c r="B5" s="155"/>
      <c r="C5" s="155"/>
      <c r="D5" s="155"/>
      <c r="E5" s="155"/>
      <c r="F5" s="155"/>
      <c r="G5" s="155"/>
      <c r="H5" s="155"/>
      <c r="I5" s="155"/>
    </row>
    <row r="6" spans="1:9" ht="47.25">
      <c r="A6" s="59" t="s">
        <v>3</v>
      </c>
      <c r="B6" s="60" t="s">
        <v>6</v>
      </c>
      <c r="C6" s="60" t="s">
        <v>7</v>
      </c>
      <c r="D6" s="60" t="s">
        <v>262</v>
      </c>
      <c r="E6" s="60" t="s">
        <v>8</v>
      </c>
      <c r="F6" s="60" t="s">
        <v>9</v>
      </c>
      <c r="G6" s="60" t="s">
        <v>10</v>
      </c>
      <c r="H6" s="60" t="s">
        <v>11</v>
      </c>
      <c r="I6" s="61"/>
    </row>
    <row r="7" spans="4:9" ht="15.75">
      <c r="D7" s="62" t="s">
        <v>263</v>
      </c>
      <c r="E7" s="132"/>
      <c r="F7" s="133"/>
      <c r="G7" s="81"/>
      <c r="H7" s="82"/>
      <c r="I7" s="63"/>
    </row>
    <row r="8" spans="4:9" ht="15.75">
      <c r="D8" s="62" t="s">
        <v>264</v>
      </c>
      <c r="E8" s="134"/>
      <c r="F8" s="134"/>
      <c r="G8" s="83"/>
      <c r="H8" s="83"/>
      <c r="I8" s="63"/>
    </row>
    <row r="9" spans="2:9" ht="17.25">
      <c r="B9" s="64"/>
      <c r="D9" s="65" t="s">
        <v>265</v>
      </c>
      <c r="E9" s="134"/>
      <c r="F9" s="134"/>
      <c r="G9" s="81"/>
      <c r="H9" s="82"/>
      <c r="I9" s="63"/>
    </row>
    <row r="10" spans="1:9" ht="15">
      <c r="A10" s="64"/>
      <c r="B10" s="64">
        <v>54</v>
      </c>
      <c r="C10" s="58" t="s">
        <v>18</v>
      </c>
      <c r="D10" s="66" t="s">
        <v>266</v>
      </c>
      <c r="E10" s="133"/>
      <c r="F10" s="133">
        <v>0</v>
      </c>
      <c r="G10" s="80">
        <f>B10*E10</f>
        <v>0</v>
      </c>
      <c r="H10" s="80">
        <f>B10*F10</f>
        <v>0</v>
      </c>
      <c r="I10" s="63"/>
    </row>
    <row r="11" spans="1:9" ht="17.25">
      <c r="A11" s="67"/>
      <c r="B11" s="64"/>
      <c r="D11" s="65" t="s">
        <v>267</v>
      </c>
      <c r="E11" s="133"/>
      <c r="F11" s="133"/>
      <c r="G11" s="80"/>
      <c r="H11" s="82"/>
      <c r="I11" s="63"/>
    </row>
    <row r="12" spans="1:9" ht="15.75">
      <c r="A12" s="67"/>
      <c r="B12" s="64">
        <v>75</v>
      </c>
      <c r="C12" s="58" t="s">
        <v>18</v>
      </c>
      <c r="D12" s="58" t="s">
        <v>268</v>
      </c>
      <c r="E12" s="133"/>
      <c r="F12" s="133">
        <v>0</v>
      </c>
      <c r="G12" s="80">
        <f>B12*E12</f>
        <v>0</v>
      </c>
      <c r="H12" s="80">
        <f>B12*F12</f>
        <v>0</v>
      </c>
      <c r="I12" s="63"/>
    </row>
    <row r="13" spans="1:9" ht="15.75">
      <c r="A13" s="67"/>
      <c r="B13" s="64">
        <v>72</v>
      </c>
      <c r="C13" s="58" t="s">
        <v>18</v>
      </c>
      <c r="D13" s="58" t="s">
        <v>269</v>
      </c>
      <c r="E13" s="133"/>
      <c r="F13" s="133">
        <v>0</v>
      </c>
      <c r="G13" s="80">
        <f>B13*E13</f>
        <v>0</v>
      </c>
      <c r="H13" s="80">
        <f>B13*F13</f>
        <v>0</v>
      </c>
      <c r="I13" s="63"/>
    </row>
    <row r="14" spans="1:8" ht="15">
      <c r="A14" s="64"/>
      <c r="B14" s="64">
        <v>36</v>
      </c>
      <c r="C14" s="58" t="s">
        <v>18</v>
      </c>
      <c r="D14" s="58" t="s">
        <v>270</v>
      </c>
      <c r="E14" s="133"/>
      <c r="F14" s="133">
        <v>0</v>
      </c>
      <c r="G14" s="80">
        <f>B14*E14</f>
        <v>0</v>
      </c>
      <c r="H14" s="80">
        <f>B14*F14</f>
        <v>0</v>
      </c>
    </row>
    <row r="15" spans="1:8" ht="15">
      <c r="A15" s="68"/>
      <c r="B15" s="64">
        <v>12</v>
      </c>
      <c r="C15" s="58" t="s">
        <v>18</v>
      </c>
      <c r="D15" s="58" t="s">
        <v>271</v>
      </c>
      <c r="E15" s="133"/>
      <c r="F15" s="133">
        <v>0</v>
      </c>
      <c r="G15" s="80">
        <f>B15*E15</f>
        <v>0</v>
      </c>
      <c r="H15" s="80">
        <f>B15*F15</f>
        <v>0</v>
      </c>
    </row>
    <row r="16" spans="1:8" ht="15.75">
      <c r="A16" s="68"/>
      <c r="B16" s="68"/>
      <c r="C16" s="69"/>
      <c r="D16" s="62" t="s">
        <v>272</v>
      </c>
      <c r="E16" s="133"/>
      <c r="F16" s="133"/>
      <c r="G16" s="80"/>
      <c r="H16" s="80"/>
    </row>
    <row r="17" spans="1:8" ht="15.75">
      <c r="A17" s="68"/>
      <c r="B17" s="64">
        <v>11</v>
      </c>
      <c r="C17" s="58" t="s">
        <v>18</v>
      </c>
      <c r="D17" s="70" t="s">
        <v>265</v>
      </c>
      <c r="E17" s="133"/>
      <c r="F17" s="133">
        <v>0</v>
      </c>
      <c r="G17" s="80">
        <f>B17*E17</f>
        <v>0</v>
      </c>
      <c r="H17" s="80">
        <f>B17*F17</f>
        <v>0</v>
      </c>
    </row>
    <row r="18" spans="1:9" ht="15.75">
      <c r="A18" s="68"/>
      <c r="B18" s="64">
        <v>64</v>
      </c>
      <c r="C18" s="58" t="s">
        <v>18</v>
      </c>
      <c r="D18" s="70" t="s">
        <v>267</v>
      </c>
      <c r="E18" s="133"/>
      <c r="F18" s="133">
        <v>0</v>
      </c>
      <c r="G18" s="80">
        <f>B18*E18</f>
        <v>0</v>
      </c>
      <c r="H18" s="80">
        <f>B18*F18</f>
        <v>0</v>
      </c>
      <c r="I18" s="63"/>
    </row>
    <row r="19" spans="2:8" ht="15.75">
      <c r="B19" s="64">
        <v>930</v>
      </c>
      <c r="C19" s="58" t="s">
        <v>273</v>
      </c>
      <c r="D19" s="70" t="s">
        <v>274</v>
      </c>
      <c r="E19" s="133"/>
      <c r="F19" s="133">
        <v>0</v>
      </c>
      <c r="G19" s="80">
        <f>B19*E19</f>
        <v>0</v>
      </c>
      <c r="H19" s="80">
        <f>B19*F19</f>
        <v>0</v>
      </c>
    </row>
    <row r="20" spans="2:8" ht="15.75">
      <c r="B20" s="64" t="s">
        <v>253</v>
      </c>
      <c r="D20" s="71" t="s">
        <v>275</v>
      </c>
      <c r="E20" s="133"/>
      <c r="F20" s="133"/>
      <c r="G20" s="80"/>
      <c r="H20" s="80"/>
    </row>
    <row r="21" spans="2:17" ht="75">
      <c r="B21" s="64">
        <v>66</v>
      </c>
      <c r="C21" s="58" t="s">
        <v>273</v>
      </c>
      <c r="D21" s="72" t="s">
        <v>276</v>
      </c>
      <c r="E21" s="133">
        <v>0</v>
      </c>
      <c r="F21" s="133">
        <v>0</v>
      </c>
      <c r="G21" s="80">
        <f aca="true" t="shared" si="0" ref="G21:G28">B21*E21</f>
        <v>0</v>
      </c>
      <c r="H21" s="80">
        <f aca="true" t="shared" si="1" ref="H21:H28">B21*F21</f>
        <v>0</v>
      </c>
      <c r="Q21" s="73"/>
    </row>
    <row r="22" spans="2:17" ht="90">
      <c r="B22" s="64">
        <v>82</v>
      </c>
      <c r="C22" s="58" t="s">
        <v>273</v>
      </c>
      <c r="D22" s="72" t="s">
        <v>277</v>
      </c>
      <c r="E22" s="133">
        <v>0</v>
      </c>
      <c r="F22" s="133">
        <v>0</v>
      </c>
      <c r="G22" s="80">
        <f t="shared" si="0"/>
        <v>0</v>
      </c>
      <c r="H22" s="80">
        <f t="shared" si="1"/>
        <v>0</v>
      </c>
      <c r="Q22" s="73"/>
    </row>
    <row r="23" spans="2:17" ht="75">
      <c r="B23" s="64">
        <v>495</v>
      </c>
      <c r="C23" s="58" t="s">
        <v>273</v>
      </c>
      <c r="D23" s="72" t="s">
        <v>278</v>
      </c>
      <c r="E23" s="133">
        <v>0</v>
      </c>
      <c r="F23" s="133">
        <v>0</v>
      </c>
      <c r="G23" s="80">
        <f t="shared" si="0"/>
        <v>0</v>
      </c>
      <c r="H23" s="80">
        <f t="shared" si="1"/>
        <v>0</v>
      </c>
      <c r="Q23" s="73"/>
    </row>
    <row r="24" spans="2:8" ht="105">
      <c r="B24" s="64">
        <v>226</v>
      </c>
      <c r="C24" s="58" t="s">
        <v>273</v>
      </c>
      <c r="D24" s="72" t="s">
        <v>279</v>
      </c>
      <c r="E24" s="133">
        <v>0</v>
      </c>
      <c r="F24" s="133">
        <v>0</v>
      </c>
      <c r="G24" s="80">
        <f t="shared" si="0"/>
        <v>0</v>
      </c>
      <c r="H24" s="80">
        <f t="shared" si="1"/>
        <v>0</v>
      </c>
    </row>
    <row r="25" spans="2:8" ht="90">
      <c r="B25" s="74">
        <v>70</v>
      </c>
      <c r="C25" s="58" t="s">
        <v>273</v>
      </c>
      <c r="D25" s="75" t="s">
        <v>280</v>
      </c>
      <c r="E25" s="133">
        <v>0</v>
      </c>
      <c r="F25" s="133">
        <v>0</v>
      </c>
      <c r="G25" s="80">
        <f t="shared" si="0"/>
        <v>0</v>
      </c>
      <c r="H25" s="80">
        <f t="shared" si="1"/>
        <v>0</v>
      </c>
    </row>
    <row r="26" spans="2:8" ht="45">
      <c r="B26" s="74">
        <v>60</v>
      </c>
      <c r="C26" s="58" t="s">
        <v>273</v>
      </c>
      <c r="D26" s="75" t="s">
        <v>281</v>
      </c>
      <c r="E26" s="133">
        <v>0</v>
      </c>
      <c r="F26" s="133">
        <v>0</v>
      </c>
      <c r="G26" s="80">
        <f t="shared" si="0"/>
        <v>0</v>
      </c>
      <c r="H26" s="80">
        <f t="shared" si="1"/>
        <v>0</v>
      </c>
    </row>
    <row r="27" spans="2:8" ht="45">
      <c r="B27" s="64">
        <v>50</v>
      </c>
      <c r="C27" s="58" t="s">
        <v>273</v>
      </c>
      <c r="D27" s="72" t="s">
        <v>282</v>
      </c>
      <c r="E27" s="133">
        <v>0</v>
      </c>
      <c r="F27" s="133">
        <v>0</v>
      </c>
      <c r="G27" s="80">
        <f t="shared" si="0"/>
        <v>0</v>
      </c>
      <c r="H27" s="80">
        <f t="shared" si="1"/>
        <v>0</v>
      </c>
    </row>
    <row r="28" spans="2:8" ht="15">
      <c r="B28" s="64">
        <v>300</v>
      </c>
      <c r="C28" s="58" t="s">
        <v>273</v>
      </c>
      <c r="D28" s="72" t="s">
        <v>283</v>
      </c>
      <c r="E28" s="133"/>
      <c r="F28" s="133">
        <v>0</v>
      </c>
      <c r="G28" s="80">
        <f t="shared" si="0"/>
        <v>0</v>
      </c>
      <c r="H28" s="80">
        <f t="shared" si="1"/>
        <v>0</v>
      </c>
    </row>
    <row r="29" spans="2:8" ht="15">
      <c r="B29" s="64"/>
      <c r="D29" s="76" t="s">
        <v>284</v>
      </c>
      <c r="E29" s="133"/>
      <c r="F29" s="133"/>
      <c r="G29" s="80"/>
      <c r="H29" s="80"/>
    </row>
    <row r="30" spans="2:8" ht="90">
      <c r="B30" s="64">
        <v>702</v>
      </c>
      <c r="C30" s="58" t="s">
        <v>273</v>
      </c>
      <c r="D30" s="72" t="s">
        <v>285</v>
      </c>
      <c r="E30" s="133">
        <v>0</v>
      </c>
      <c r="F30" s="133">
        <v>0</v>
      </c>
      <c r="G30" s="80">
        <f aca="true" t="shared" si="2" ref="G30:G38">B30*E30</f>
        <v>0</v>
      </c>
      <c r="H30" s="80">
        <f aca="true" t="shared" si="3" ref="H30:H38">B30*F30</f>
        <v>0</v>
      </c>
    </row>
    <row r="31" spans="2:8" ht="75">
      <c r="B31" s="64">
        <v>1557</v>
      </c>
      <c r="C31" s="58" t="s">
        <v>273</v>
      </c>
      <c r="D31" s="72" t="s">
        <v>286</v>
      </c>
      <c r="E31" s="133">
        <v>0</v>
      </c>
      <c r="F31" s="133">
        <v>0</v>
      </c>
      <c r="G31" s="80">
        <f t="shared" si="2"/>
        <v>0</v>
      </c>
      <c r="H31" s="80">
        <f t="shared" si="3"/>
        <v>0</v>
      </c>
    </row>
    <row r="32" spans="2:8" ht="75">
      <c r="B32" s="64">
        <v>220</v>
      </c>
      <c r="C32" s="58" t="s">
        <v>273</v>
      </c>
      <c r="D32" s="72" t="s">
        <v>287</v>
      </c>
      <c r="E32" s="133">
        <v>0</v>
      </c>
      <c r="F32" s="133">
        <v>0</v>
      </c>
      <c r="G32" s="80">
        <f t="shared" si="2"/>
        <v>0</v>
      </c>
      <c r="H32" s="80">
        <f t="shared" si="3"/>
        <v>0</v>
      </c>
    </row>
    <row r="33" spans="2:8" ht="75">
      <c r="B33" s="64">
        <v>271</v>
      </c>
      <c r="C33" s="58" t="s">
        <v>273</v>
      </c>
      <c r="D33" s="72" t="s">
        <v>288</v>
      </c>
      <c r="E33" s="133">
        <v>0</v>
      </c>
      <c r="F33" s="133">
        <v>0</v>
      </c>
      <c r="G33" s="80">
        <f t="shared" si="2"/>
        <v>0</v>
      </c>
      <c r="H33" s="80">
        <f t="shared" si="3"/>
        <v>0</v>
      </c>
    </row>
    <row r="34" spans="2:8" ht="75" customHeight="1">
      <c r="B34" s="64">
        <v>345</v>
      </c>
      <c r="C34" s="58" t="s">
        <v>273</v>
      </c>
      <c r="D34" s="72" t="s">
        <v>289</v>
      </c>
      <c r="E34" s="133">
        <v>0</v>
      </c>
      <c r="F34" s="133">
        <v>0</v>
      </c>
      <c r="G34" s="80">
        <f t="shared" si="2"/>
        <v>0</v>
      </c>
      <c r="H34" s="80">
        <f t="shared" si="3"/>
        <v>0</v>
      </c>
    </row>
    <row r="35" spans="2:8" ht="78.75" customHeight="1">
      <c r="B35" s="64">
        <v>480</v>
      </c>
      <c r="C35" s="58" t="s">
        <v>273</v>
      </c>
      <c r="D35" s="72" t="s">
        <v>290</v>
      </c>
      <c r="E35" s="133">
        <v>0</v>
      </c>
      <c r="F35" s="133">
        <v>0</v>
      </c>
      <c r="G35" s="80">
        <f t="shared" si="2"/>
        <v>0</v>
      </c>
      <c r="H35" s="80">
        <f t="shared" si="3"/>
        <v>0</v>
      </c>
    </row>
    <row r="36" spans="2:8" ht="135">
      <c r="B36" s="64">
        <v>14</v>
      </c>
      <c r="C36" s="58" t="s">
        <v>273</v>
      </c>
      <c r="D36" s="72" t="s">
        <v>291</v>
      </c>
      <c r="E36" s="133">
        <v>0</v>
      </c>
      <c r="F36" s="133">
        <v>0</v>
      </c>
      <c r="G36" s="80">
        <f t="shared" si="2"/>
        <v>0</v>
      </c>
      <c r="H36" s="80">
        <f t="shared" si="3"/>
        <v>0</v>
      </c>
    </row>
    <row r="37" spans="2:8" ht="105">
      <c r="B37" s="64">
        <v>26</v>
      </c>
      <c r="C37" s="58" t="s">
        <v>273</v>
      </c>
      <c r="D37" s="72" t="s">
        <v>292</v>
      </c>
      <c r="E37" s="133">
        <v>0</v>
      </c>
      <c r="F37" s="133">
        <v>0</v>
      </c>
      <c r="G37" s="80">
        <f t="shared" si="2"/>
        <v>0</v>
      </c>
      <c r="H37" s="80">
        <f t="shared" si="3"/>
        <v>0</v>
      </c>
    </row>
    <row r="38" spans="2:8" ht="45">
      <c r="B38" s="64">
        <v>1800</v>
      </c>
      <c r="C38" s="58" t="s">
        <v>273</v>
      </c>
      <c r="D38" s="72" t="s">
        <v>293</v>
      </c>
      <c r="E38" s="133">
        <v>0</v>
      </c>
      <c r="F38" s="133">
        <v>0</v>
      </c>
      <c r="G38" s="80">
        <f t="shared" si="2"/>
        <v>0</v>
      </c>
      <c r="H38" s="80">
        <f t="shared" si="3"/>
        <v>0</v>
      </c>
    </row>
    <row r="39" spans="2:8" ht="15">
      <c r="B39" s="64"/>
      <c r="D39" s="76" t="s">
        <v>294</v>
      </c>
      <c r="E39" s="133"/>
      <c r="F39" s="133"/>
      <c r="G39" s="80"/>
      <c r="H39" s="80"/>
    </row>
    <row r="40" spans="2:8" ht="74.25" customHeight="1">
      <c r="B40" s="64">
        <v>6</v>
      </c>
      <c r="C40" s="58" t="s">
        <v>18</v>
      </c>
      <c r="D40" s="72" t="s">
        <v>295</v>
      </c>
      <c r="E40" s="133">
        <v>0</v>
      </c>
      <c r="F40" s="133">
        <v>0</v>
      </c>
      <c r="G40" s="80">
        <f>B40*E40</f>
        <v>0</v>
      </c>
      <c r="H40" s="80">
        <f>B40*F40</f>
        <v>0</v>
      </c>
    </row>
    <row r="41" spans="2:8" ht="45">
      <c r="B41" s="64">
        <v>8</v>
      </c>
      <c r="C41" s="58" t="s">
        <v>18</v>
      </c>
      <c r="D41" s="72" t="s">
        <v>296</v>
      </c>
      <c r="E41" s="133">
        <v>0</v>
      </c>
      <c r="F41" s="133">
        <v>0</v>
      </c>
      <c r="G41" s="80">
        <f>B41*E41</f>
        <v>0</v>
      </c>
      <c r="H41" s="80">
        <f>B41*F41</f>
        <v>0</v>
      </c>
    </row>
    <row r="42" spans="2:8" ht="30">
      <c r="B42" s="77">
        <v>0</v>
      </c>
      <c r="C42" s="58" t="s">
        <v>297</v>
      </c>
      <c r="D42" s="72" t="s">
        <v>298</v>
      </c>
      <c r="E42" s="133">
        <v>0</v>
      </c>
      <c r="F42" s="133">
        <v>0</v>
      </c>
      <c r="G42" s="80">
        <f>B42*E42</f>
        <v>0</v>
      </c>
      <c r="H42" s="80">
        <f>B42*F42</f>
        <v>0</v>
      </c>
    </row>
    <row r="43" spans="2:8" ht="15">
      <c r="B43" s="64"/>
      <c r="D43" s="76" t="s">
        <v>299</v>
      </c>
      <c r="E43" s="133"/>
      <c r="F43" s="133"/>
      <c r="G43" s="80"/>
      <c r="H43" s="80"/>
    </row>
    <row r="44" spans="2:8" ht="45">
      <c r="B44" s="64">
        <v>49</v>
      </c>
      <c r="C44" s="58" t="s">
        <v>18</v>
      </c>
      <c r="D44" s="72" t="s">
        <v>300</v>
      </c>
      <c r="E44" s="133">
        <v>0</v>
      </c>
      <c r="F44" s="133">
        <v>0</v>
      </c>
      <c r="G44" s="80">
        <f aca="true" t="shared" si="4" ref="G44:G50">B44*E44</f>
        <v>0</v>
      </c>
      <c r="H44" s="80">
        <f aca="true" t="shared" si="5" ref="H44:H50">B44*F44</f>
        <v>0</v>
      </c>
    </row>
    <row r="45" spans="2:8" ht="60">
      <c r="B45" s="64">
        <v>9</v>
      </c>
      <c r="C45" s="58" t="s">
        <v>18</v>
      </c>
      <c r="D45" s="72" t="s">
        <v>301</v>
      </c>
      <c r="E45" s="133">
        <v>0</v>
      </c>
      <c r="F45" s="133">
        <v>0</v>
      </c>
      <c r="G45" s="80">
        <f t="shared" si="4"/>
        <v>0</v>
      </c>
      <c r="H45" s="80">
        <f t="shared" si="5"/>
        <v>0</v>
      </c>
    </row>
    <row r="46" spans="2:8" ht="30">
      <c r="B46" s="64">
        <v>1</v>
      </c>
      <c r="C46" s="58" t="s">
        <v>18</v>
      </c>
      <c r="D46" s="72" t="s">
        <v>302</v>
      </c>
      <c r="E46" s="133">
        <v>0</v>
      </c>
      <c r="F46" s="133">
        <v>0</v>
      </c>
      <c r="G46" s="80">
        <f t="shared" si="4"/>
        <v>0</v>
      </c>
      <c r="H46" s="80">
        <f t="shared" si="5"/>
        <v>0</v>
      </c>
    </row>
    <row r="47" spans="2:8" ht="30">
      <c r="B47" s="64">
        <v>20</v>
      </c>
      <c r="C47" s="58" t="s">
        <v>18</v>
      </c>
      <c r="D47" s="72" t="s">
        <v>303</v>
      </c>
      <c r="E47" s="133">
        <v>0</v>
      </c>
      <c r="F47" s="133">
        <v>0</v>
      </c>
      <c r="G47" s="80">
        <f t="shared" si="4"/>
        <v>0</v>
      </c>
      <c r="H47" s="80">
        <f t="shared" si="5"/>
        <v>0</v>
      </c>
    </row>
    <row r="48" spans="2:8" ht="30">
      <c r="B48" s="64">
        <v>10</v>
      </c>
      <c r="C48" s="58" t="s">
        <v>18</v>
      </c>
      <c r="D48" s="72" t="s">
        <v>304</v>
      </c>
      <c r="E48" s="133">
        <v>0</v>
      </c>
      <c r="F48" s="133">
        <v>0</v>
      </c>
      <c r="G48" s="80">
        <f t="shared" si="4"/>
        <v>0</v>
      </c>
      <c r="H48" s="80">
        <f t="shared" si="5"/>
        <v>0</v>
      </c>
    </row>
    <row r="49" spans="2:8" ht="45">
      <c r="B49" s="64">
        <v>30</v>
      </c>
      <c r="C49" s="58" t="s">
        <v>18</v>
      </c>
      <c r="D49" s="72" t="s">
        <v>305</v>
      </c>
      <c r="E49" s="133">
        <v>0</v>
      </c>
      <c r="F49" s="133">
        <v>0</v>
      </c>
      <c r="G49" s="80">
        <f t="shared" si="4"/>
        <v>0</v>
      </c>
      <c r="H49" s="80">
        <f t="shared" si="5"/>
        <v>0</v>
      </c>
    </row>
    <row r="50" spans="2:8" ht="30">
      <c r="B50" s="64">
        <v>119</v>
      </c>
      <c r="C50" s="58" t="s">
        <v>18</v>
      </c>
      <c r="D50" s="72" t="s">
        <v>306</v>
      </c>
      <c r="E50" s="133">
        <v>0</v>
      </c>
      <c r="F50" s="133">
        <v>0</v>
      </c>
      <c r="G50" s="80">
        <f t="shared" si="4"/>
        <v>0</v>
      </c>
      <c r="H50" s="80">
        <f t="shared" si="5"/>
        <v>0</v>
      </c>
    </row>
    <row r="51" spans="2:8" ht="15">
      <c r="B51" s="64"/>
      <c r="D51" s="76" t="s">
        <v>307</v>
      </c>
      <c r="E51" s="133"/>
      <c r="F51" s="133"/>
      <c r="G51" s="80"/>
      <c r="H51" s="80"/>
    </row>
    <row r="52" spans="2:8" ht="60">
      <c r="B52" s="64">
        <v>2</v>
      </c>
      <c r="C52" s="58" t="s">
        <v>18</v>
      </c>
      <c r="D52" s="72" t="s">
        <v>308</v>
      </c>
      <c r="E52" s="133">
        <v>0</v>
      </c>
      <c r="F52" s="133">
        <v>0</v>
      </c>
      <c r="G52" s="80">
        <f>B52*E52</f>
        <v>0</v>
      </c>
      <c r="H52" s="80">
        <f>B52*F52</f>
        <v>0</v>
      </c>
    </row>
    <row r="53" spans="2:8" ht="60">
      <c r="B53" s="64">
        <v>11</v>
      </c>
      <c r="C53" s="58" t="s">
        <v>18</v>
      </c>
      <c r="D53" s="72" t="s">
        <v>309</v>
      </c>
      <c r="E53" s="133">
        <v>0</v>
      </c>
      <c r="F53" s="133">
        <v>0</v>
      </c>
      <c r="G53" s="80">
        <f>B53*E53</f>
        <v>0</v>
      </c>
      <c r="H53" s="80">
        <f>B53*F53</f>
        <v>0</v>
      </c>
    </row>
    <row r="54" spans="2:8" ht="60">
      <c r="B54" s="64">
        <v>2</v>
      </c>
      <c r="C54" s="58" t="s">
        <v>18</v>
      </c>
      <c r="D54" s="72" t="s">
        <v>310</v>
      </c>
      <c r="E54" s="133">
        <v>0</v>
      </c>
      <c r="F54" s="133">
        <v>0</v>
      </c>
      <c r="G54" s="80">
        <f>B54*E54</f>
        <v>0</v>
      </c>
      <c r="H54" s="80">
        <f>B54*F54</f>
        <v>0</v>
      </c>
    </row>
    <row r="55" spans="4:8" ht="15">
      <c r="D55" s="76" t="s">
        <v>311</v>
      </c>
      <c r="E55" s="133">
        <v>0</v>
      </c>
      <c r="F55" s="133">
        <v>0</v>
      </c>
      <c r="G55" s="80"/>
      <c r="H55" s="80"/>
    </row>
    <row r="56" spans="2:8" ht="15">
      <c r="B56" s="58">
        <v>7</v>
      </c>
      <c r="C56" s="58" t="s">
        <v>18</v>
      </c>
      <c r="D56" s="72" t="s">
        <v>312</v>
      </c>
      <c r="E56" s="133">
        <v>0</v>
      </c>
      <c r="F56" s="133">
        <v>0</v>
      </c>
      <c r="G56" s="80">
        <f>B56*E56</f>
        <v>0</v>
      </c>
      <c r="H56" s="80">
        <f>B56*F56</f>
        <v>0</v>
      </c>
    </row>
    <row r="57" spans="2:8" ht="15">
      <c r="B57" s="58">
        <v>1</v>
      </c>
      <c r="C57" s="58" t="s">
        <v>297</v>
      </c>
      <c r="D57" s="72" t="s">
        <v>313</v>
      </c>
      <c r="E57" s="133"/>
      <c r="F57" s="133">
        <v>0</v>
      </c>
      <c r="G57" s="80">
        <f>B57*E57</f>
        <v>0</v>
      </c>
      <c r="H57" s="80">
        <f>B57*F57</f>
        <v>0</v>
      </c>
    </row>
    <row r="58" spans="5:8" ht="15">
      <c r="E58" s="134"/>
      <c r="F58" s="134"/>
      <c r="G58" s="83"/>
      <c r="H58" s="83"/>
    </row>
    <row r="59" spans="5:8" ht="15">
      <c r="E59" s="134"/>
      <c r="F59" s="134"/>
      <c r="G59" s="83"/>
      <c r="H59" s="83"/>
    </row>
    <row r="60" spans="4:8" ht="15">
      <c r="D60" s="78" t="s">
        <v>314</v>
      </c>
      <c r="E60" s="84"/>
      <c r="F60" s="84"/>
      <c r="G60" s="84">
        <f>SUM(G8:G57)</f>
        <v>0</v>
      </c>
      <c r="H60" s="84">
        <f>SUM(H8:H57)</f>
        <v>0</v>
      </c>
    </row>
    <row r="61" spans="4:8" ht="15">
      <c r="D61" s="78" t="s">
        <v>315</v>
      </c>
      <c r="E61" s="84"/>
      <c r="F61" s="84"/>
      <c r="G61" s="84"/>
      <c r="H61" s="84">
        <f>G60+H60</f>
        <v>0</v>
      </c>
    </row>
    <row r="62" spans="4:8" ht="15">
      <c r="D62" s="78" t="s">
        <v>316</v>
      </c>
      <c r="E62" s="84"/>
      <c r="F62" s="84"/>
      <c r="G62" s="84"/>
      <c r="H62" s="84">
        <f>H61*0.27</f>
        <v>0</v>
      </c>
    </row>
    <row r="63" spans="4:8" ht="15">
      <c r="D63" s="78" t="s">
        <v>317</v>
      </c>
      <c r="E63" s="84"/>
      <c r="F63" s="84"/>
      <c r="G63" s="84"/>
      <c r="H63" s="84">
        <f>H61+H62</f>
        <v>0</v>
      </c>
    </row>
  </sheetData>
  <sheetProtection password="CEF7" sheet="1" objects="1" scenarios="1"/>
  <mergeCells count="5">
    <mergeCell ref="A1:I1"/>
    <mergeCell ref="A2:I2"/>
    <mergeCell ref="A3:I3"/>
    <mergeCell ref="A4:I4"/>
    <mergeCell ref="A5:I5"/>
  </mergeCells>
  <printOptions gridLines="1"/>
  <pageMargins left="0.7083333333333334" right="0.45" top="0.35" bottom="0.4201388888888889" header="0.5118055555555555" footer="0.5118055555555555"/>
  <pageSetup horizontalDpi="300" verticalDpi="300" orientation="portrait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36.421875" style="99" customWidth="1"/>
    <col min="2" max="3" width="20.7109375" style="99" customWidth="1"/>
    <col min="4" max="16384" width="9.140625" style="99" customWidth="1"/>
  </cols>
  <sheetData>
    <row r="1" spans="1:3" s="97" customFormat="1" ht="15.75">
      <c r="A1" s="97" t="s">
        <v>0</v>
      </c>
      <c r="B1" s="98" t="s">
        <v>1</v>
      </c>
      <c r="C1" s="98" t="s">
        <v>2</v>
      </c>
    </row>
    <row r="2" spans="1:3" ht="15.75">
      <c r="A2" s="99" t="s">
        <v>16</v>
      </c>
      <c r="B2" s="99">
        <f>Költségtérítések!H4</f>
        <v>0</v>
      </c>
      <c r="C2" s="99">
        <f>Költségtérítések!I4</f>
        <v>0</v>
      </c>
    </row>
    <row r="3" spans="1:3" ht="15.75">
      <c r="A3" s="99" t="s">
        <v>23</v>
      </c>
      <c r="B3" s="99">
        <f>'Irtás, föld- és sziklamunka'!H6</f>
        <v>0</v>
      </c>
      <c r="C3" s="99">
        <f>'Irtás, föld- és sziklamunka'!I6</f>
        <v>0</v>
      </c>
    </row>
    <row r="4" spans="1:3" ht="15.75">
      <c r="A4" s="99" t="s">
        <v>43</v>
      </c>
      <c r="B4" s="99">
        <f>'Helyszíni beton és vasbeton mun'!H19</f>
        <v>0</v>
      </c>
      <c r="C4" s="99">
        <f>'Helyszíni beton és vasbeton mun'!I19</f>
        <v>0</v>
      </c>
    </row>
    <row r="5" spans="1:3" ht="31.5">
      <c r="A5" s="99" t="s">
        <v>52</v>
      </c>
      <c r="B5" s="99">
        <f>'Előregyártott épületszerkezeti '!H11</f>
        <v>0</v>
      </c>
      <c r="C5" s="99">
        <f>'Előregyártott épületszerkezeti '!I11</f>
        <v>0</v>
      </c>
    </row>
    <row r="6" spans="1:3" ht="15.75">
      <c r="A6" s="99" t="s">
        <v>77</v>
      </c>
      <c r="B6" s="99">
        <f>'Falazás és egyéb kőművesmunka'!H28</f>
        <v>0</v>
      </c>
      <c r="C6" s="99">
        <f>'Falazás és egyéb kőművesmunka'!I28</f>
        <v>0</v>
      </c>
    </row>
    <row r="7" spans="1:3" ht="15.75">
      <c r="A7" s="99" t="s">
        <v>88</v>
      </c>
      <c r="B7" s="99">
        <f>'Vakolás és rabicolás'!H12</f>
        <v>0</v>
      </c>
      <c r="C7" s="99">
        <f>'Vakolás és rabicolás'!I12</f>
        <v>0</v>
      </c>
    </row>
    <row r="8" spans="1:3" ht="15.75">
      <c r="A8" s="99" t="s">
        <v>97</v>
      </c>
      <c r="B8" s="99">
        <f>+Szárazépítés!H13</f>
        <v>0</v>
      </c>
      <c r="C8" s="99">
        <f>+Szárazépítés!I13</f>
        <v>0</v>
      </c>
    </row>
    <row r="9" spans="1:3" ht="31.5">
      <c r="A9" s="99" t="s">
        <v>147</v>
      </c>
      <c r="B9" s="99">
        <f>'Aljzatkészítés, hideg- és meleg'!H51</f>
        <v>0</v>
      </c>
      <c r="C9" s="99">
        <f>'Aljzatkészítés, hideg- és meleg'!I51</f>
        <v>0</v>
      </c>
    </row>
    <row r="10" spans="1:3" ht="15.75">
      <c r="A10" s="99" t="s">
        <v>183</v>
      </c>
      <c r="B10" s="99">
        <f>'Fa- és műanyag szerkezet elhely'!H36</f>
        <v>0</v>
      </c>
      <c r="C10" s="99">
        <f>'Fa- és műanyag szerkezet elhely'!I36</f>
        <v>0</v>
      </c>
    </row>
    <row r="11" spans="1:3" ht="15.75">
      <c r="A11" s="99" t="s">
        <v>186</v>
      </c>
      <c r="B11" s="99">
        <f>Üvegezés!H4</f>
        <v>0</v>
      </c>
      <c r="C11" s="99">
        <f>Üvegezés!I4</f>
        <v>0</v>
      </c>
    </row>
    <row r="12" spans="1:3" ht="15.75">
      <c r="A12" s="99" t="s">
        <v>191</v>
      </c>
      <c r="B12" s="99">
        <f>Felületképzés!H6</f>
        <v>0</v>
      </c>
      <c r="C12" s="99">
        <f>Felületképzés!I6</f>
        <v>0</v>
      </c>
    </row>
    <row r="13" spans="1:3" ht="15.75">
      <c r="A13" s="99" t="s">
        <v>197</v>
      </c>
      <c r="B13" s="99">
        <f>Szigetelés!H7</f>
        <v>0</v>
      </c>
      <c r="C13" s="99">
        <f>Szigetelés!I7</f>
        <v>0</v>
      </c>
    </row>
    <row r="14" spans="1:3" s="97" customFormat="1" ht="15.75">
      <c r="A14" s="97" t="s">
        <v>198</v>
      </c>
      <c r="B14" s="97">
        <f>ROUND(SUM(B2:B13),0)</f>
        <v>0</v>
      </c>
      <c r="C14" s="97">
        <f>ROUND(SUM(C2:C13),0)</f>
        <v>0</v>
      </c>
    </row>
  </sheetData>
  <sheetProtection password="CEF7" sheet="1" objects="1" scenarios="1"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 alignWithMargins="0"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F2" sqref="F2:G2"/>
    </sheetView>
  </sheetViews>
  <sheetFormatPr defaultColWidth="9.140625" defaultRowHeight="12.75"/>
  <cols>
    <col min="1" max="1" width="4.28125" style="109" customWidth="1"/>
    <col min="2" max="2" width="9.28125" style="110" customWidth="1"/>
    <col min="3" max="3" width="36.7109375" style="110" customWidth="1"/>
    <col min="4" max="4" width="6.7109375" style="112" customWidth="1"/>
    <col min="5" max="5" width="6.7109375" style="110" customWidth="1"/>
    <col min="6" max="7" width="8.28125" style="112" customWidth="1"/>
    <col min="8" max="9" width="10.28125" style="112" customWidth="1"/>
    <col min="10" max="10" width="15.7109375" style="110" customWidth="1"/>
    <col min="11" max="16384" width="9.140625" style="110" customWidth="1"/>
  </cols>
  <sheetData>
    <row r="1" spans="1:9" s="108" customFormat="1" ht="25.5">
      <c r="A1" s="105" t="s">
        <v>3</v>
      </c>
      <c r="B1" s="106" t="s">
        <v>4</v>
      </c>
      <c r="C1" s="106" t="s">
        <v>5</v>
      </c>
      <c r="D1" s="107" t="s">
        <v>6</v>
      </c>
      <c r="E1" s="106" t="s">
        <v>7</v>
      </c>
      <c r="F1" s="107" t="s">
        <v>8</v>
      </c>
      <c r="G1" s="107" t="s">
        <v>9</v>
      </c>
      <c r="H1" s="107" t="s">
        <v>10</v>
      </c>
      <c r="I1" s="107" t="s">
        <v>11</v>
      </c>
    </row>
    <row r="2" spans="1:9" ht="25.5">
      <c r="A2" s="109">
        <v>1</v>
      </c>
      <c r="B2" s="110" t="s">
        <v>12</v>
      </c>
      <c r="C2" s="111" t="s">
        <v>14</v>
      </c>
      <c r="D2" s="112">
        <v>1</v>
      </c>
      <c r="E2" s="110" t="s">
        <v>13</v>
      </c>
      <c r="F2" s="103">
        <v>0</v>
      </c>
      <c r="G2" s="103">
        <v>0</v>
      </c>
      <c r="H2" s="112">
        <f>ROUND(D2*F2,0)</f>
        <v>0</v>
      </c>
      <c r="I2" s="112">
        <f>ROUND(D2*G2,0)</f>
        <v>0</v>
      </c>
    </row>
    <row r="4" spans="1:9" s="113" customFormat="1" ht="12.75">
      <c r="A4" s="105"/>
      <c r="B4" s="106"/>
      <c r="C4" s="106" t="s">
        <v>15</v>
      </c>
      <c r="D4" s="107"/>
      <c r="E4" s="106"/>
      <c r="F4" s="107"/>
      <c r="G4" s="107"/>
      <c r="H4" s="107">
        <f>ROUND(SUM(H2:H3),0)</f>
        <v>0</v>
      </c>
      <c r="I4" s="107">
        <f>ROUND(SUM(I2:I3),0)</f>
        <v>0</v>
      </c>
    </row>
  </sheetData>
  <sheetProtection password="CEF7" sheet="1" objects="1" scenarios="1"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 alignWithMargins="0">
    <oddHeader>&amp;L&amp;"Times New Roman CE,bold"&amp;10 Költségtérítések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" width="4.28125" style="101" customWidth="1"/>
    <col min="2" max="2" width="9.28125" style="102" customWidth="1"/>
    <col min="3" max="3" width="36.7109375" style="102" customWidth="1"/>
    <col min="4" max="4" width="6.7109375" style="103" customWidth="1"/>
    <col min="5" max="5" width="6.7109375" style="102" customWidth="1"/>
    <col min="6" max="7" width="8.28125" style="103" customWidth="1"/>
    <col min="8" max="9" width="10.28125" style="103" customWidth="1"/>
    <col min="10" max="10" width="15.7109375" style="102" customWidth="1"/>
    <col min="11" max="16384" width="9.140625" style="102" customWidth="1"/>
  </cols>
  <sheetData>
    <row r="1" spans="1:9" s="100" customFormat="1" ht="25.5">
      <c r="A1" s="105" t="s">
        <v>3</v>
      </c>
      <c r="B1" s="106" t="s">
        <v>4</v>
      </c>
      <c r="C1" s="106" t="s">
        <v>5</v>
      </c>
      <c r="D1" s="107" t="s">
        <v>6</v>
      </c>
      <c r="E1" s="106" t="s">
        <v>7</v>
      </c>
      <c r="F1" s="107" t="s">
        <v>8</v>
      </c>
      <c r="G1" s="107" t="s">
        <v>9</v>
      </c>
      <c r="H1" s="107" t="s">
        <v>10</v>
      </c>
      <c r="I1" s="107" t="s">
        <v>11</v>
      </c>
    </row>
    <row r="2" spans="1:9" ht="41.25">
      <c r="A2" s="109">
        <v>1</v>
      </c>
      <c r="B2" s="110" t="s">
        <v>17</v>
      </c>
      <c r="C2" s="111" t="s">
        <v>22</v>
      </c>
      <c r="D2" s="112">
        <v>15</v>
      </c>
      <c r="E2" s="110" t="s">
        <v>18</v>
      </c>
      <c r="F2" s="103">
        <v>0</v>
      </c>
      <c r="G2" s="103">
        <v>0</v>
      </c>
      <c r="H2" s="112">
        <f>ROUND(D2*F2,0)</f>
        <v>0</v>
      </c>
      <c r="I2" s="112">
        <f>ROUND(D2*G2,0)</f>
        <v>0</v>
      </c>
    </row>
    <row r="3" spans="1:9" ht="12.75">
      <c r="A3" s="109"/>
      <c r="B3" s="110"/>
      <c r="C3" s="110"/>
      <c r="D3" s="112"/>
      <c r="E3" s="110"/>
      <c r="H3" s="112"/>
      <c r="I3" s="112"/>
    </row>
    <row r="4" spans="1:9" ht="38.25">
      <c r="A4" s="109">
        <v>2</v>
      </c>
      <c r="B4" s="110" t="s">
        <v>19</v>
      </c>
      <c r="C4" s="111" t="s">
        <v>21</v>
      </c>
      <c r="D4" s="112">
        <v>62.38</v>
      </c>
      <c r="E4" s="110" t="s">
        <v>20</v>
      </c>
      <c r="F4" s="103">
        <v>0</v>
      </c>
      <c r="G4" s="103">
        <v>0</v>
      </c>
      <c r="H4" s="112">
        <f>ROUND(D4*F4,0)</f>
        <v>0</v>
      </c>
      <c r="I4" s="112">
        <f>ROUND(D4*G4,0)</f>
        <v>0</v>
      </c>
    </row>
    <row r="5" spans="1:9" ht="12.75">
      <c r="A5" s="109"/>
      <c r="B5" s="110"/>
      <c r="C5" s="110"/>
      <c r="D5" s="112"/>
      <c r="E5" s="110"/>
      <c r="H5" s="112"/>
      <c r="I5" s="112"/>
    </row>
    <row r="6" spans="1:9" s="104" customFormat="1" ht="12.75">
      <c r="A6" s="105"/>
      <c r="B6" s="106"/>
      <c r="C6" s="106" t="s">
        <v>15</v>
      </c>
      <c r="D6" s="107"/>
      <c r="E6" s="106"/>
      <c r="F6" s="107"/>
      <c r="G6" s="107"/>
      <c r="H6" s="107">
        <f>ROUND(SUM(H2:H5),0)</f>
        <v>0</v>
      </c>
      <c r="I6" s="107">
        <f>ROUND(SUM(I2:I5),0)</f>
        <v>0</v>
      </c>
    </row>
  </sheetData>
  <sheetProtection password="CEF7" sheet="1" objects="1" scenarios="1"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 alignWithMargins="0">
    <oddHeader>&amp;L&amp;"Times New Roman CE,bold"&amp;10 Irtás, föld- és sziklamunka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F2" sqref="F2:G18"/>
    </sheetView>
  </sheetViews>
  <sheetFormatPr defaultColWidth="9.140625" defaultRowHeight="12.75"/>
  <cols>
    <col min="1" max="1" width="4.28125" style="109" customWidth="1"/>
    <col min="2" max="2" width="9.28125" style="110" customWidth="1"/>
    <col min="3" max="3" width="36.7109375" style="110" customWidth="1"/>
    <col min="4" max="4" width="6.7109375" style="112" customWidth="1"/>
    <col min="5" max="5" width="6.7109375" style="110" customWidth="1"/>
    <col min="6" max="7" width="8.28125" style="112" customWidth="1"/>
    <col min="8" max="9" width="10.28125" style="112" customWidth="1"/>
    <col min="10" max="10" width="15.7109375" style="110" customWidth="1"/>
    <col min="11" max="16384" width="9.140625" style="110" customWidth="1"/>
  </cols>
  <sheetData>
    <row r="1" spans="1:9" s="108" customFormat="1" ht="25.5">
      <c r="A1" s="105" t="s">
        <v>3</v>
      </c>
      <c r="B1" s="106" t="s">
        <v>4</v>
      </c>
      <c r="C1" s="106" t="s">
        <v>5</v>
      </c>
      <c r="D1" s="107" t="s">
        <v>6</v>
      </c>
      <c r="E1" s="106" t="s">
        <v>7</v>
      </c>
      <c r="F1" s="107" t="s">
        <v>8</v>
      </c>
      <c r="G1" s="107" t="s">
        <v>9</v>
      </c>
      <c r="H1" s="107" t="s">
        <v>10</v>
      </c>
      <c r="I1" s="107" t="s">
        <v>11</v>
      </c>
    </row>
    <row r="2" spans="1:9" ht="41.25">
      <c r="A2" s="109">
        <v>1</v>
      </c>
      <c r="B2" s="110" t="s">
        <v>24</v>
      </c>
      <c r="C2" s="111" t="s">
        <v>41</v>
      </c>
      <c r="D2" s="112">
        <v>2.184</v>
      </c>
      <c r="E2" s="110" t="s">
        <v>20</v>
      </c>
      <c r="F2" s="103">
        <v>0</v>
      </c>
      <c r="G2" s="103">
        <v>0</v>
      </c>
      <c r="H2" s="112">
        <f>ROUND(D2*F2,0)</f>
        <v>0</v>
      </c>
      <c r="I2" s="112">
        <f>ROUND(D2*G2,0)</f>
        <v>0</v>
      </c>
    </row>
    <row r="3" spans="6:7" ht="12.75">
      <c r="F3" s="103"/>
      <c r="G3" s="103"/>
    </row>
    <row r="4" spans="1:9" ht="25.5">
      <c r="A4" s="109">
        <v>2</v>
      </c>
      <c r="B4" s="110" t="s">
        <v>25</v>
      </c>
      <c r="C4" s="111" t="s">
        <v>27</v>
      </c>
      <c r="D4" s="112">
        <v>46.45</v>
      </c>
      <c r="E4" s="110" t="s">
        <v>26</v>
      </c>
      <c r="F4" s="103">
        <v>0</v>
      </c>
      <c r="G4" s="103">
        <v>0</v>
      </c>
      <c r="H4" s="112">
        <f>ROUND(D4*F4,0)</f>
        <v>0</v>
      </c>
      <c r="I4" s="112">
        <f>ROUND(D4*G4,0)</f>
        <v>0</v>
      </c>
    </row>
    <row r="5" spans="6:7" ht="12.75">
      <c r="F5" s="103"/>
      <c r="G5" s="103"/>
    </row>
    <row r="6" spans="1:9" ht="76.5">
      <c r="A6" s="109">
        <v>3</v>
      </c>
      <c r="B6" s="110" t="s">
        <v>28</v>
      </c>
      <c r="C6" s="111" t="s">
        <v>29</v>
      </c>
      <c r="D6" s="112">
        <v>6</v>
      </c>
      <c r="E6" s="110" t="s">
        <v>18</v>
      </c>
      <c r="F6" s="103">
        <v>0</v>
      </c>
      <c r="G6" s="103">
        <v>0</v>
      </c>
      <c r="H6" s="112">
        <f>ROUND(D6*F6,0)</f>
        <v>0</v>
      </c>
      <c r="I6" s="112">
        <f>ROUND(D6*G6,0)</f>
        <v>0</v>
      </c>
    </row>
    <row r="7" spans="3:7" ht="12.75">
      <c r="C7" s="111" t="s">
        <v>30</v>
      </c>
      <c r="F7" s="103"/>
      <c r="G7" s="103"/>
    </row>
    <row r="8" spans="6:7" ht="12.75">
      <c r="F8" s="103"/>
      <c r="G8" s="103"/>
    </row>
    <row r="9" spans="1:9" ht="54">
      <c r="A9" s="109">
        <v>4</v>
      </c>
      <c r="B9" s="110" t="s">
        <v>31</v>
      </c>
      <c r="C9" s="111" t="s">
        <v>42</v>
      </c>
      <c r="D9" s="112">
        <v>2.933</v>
      </c>
      <c r="E9" s="110" t="s">
        <v>20</v>
      </c>
      <c r="F9" s="103">
        <v>0</v>
      </c>
      <c r="G9" s="103">
        <v>0</v>
      </c>
      <c r="H9" s="112">
        <f>ROUND(D9*F9,0)</f>
        <v>0</v>
      </c>
      <c r="I9" s="112">
        <f>ROUND(D9*G9,0)</f>
        <v>0</v>
      </c>
    </row>
    <row r="10" spans="6:7" ht="12.75">
      <c r="F10" s="103"/>
      <c r="G10" s="103"/>
    </row>
    <row r="11" spans="1:9" ht="51">
      <c r="A11" s="109">
        <v>5</v>
      </c>
      <c r="B11" s="110" t="s">
        <v>32</v>
      </c>
      <c r="C11" s="111" t="s">
        <v>33</v>
      </c>
      <c r="D11" s="112">
        <v>35.75</v>
      </c>
      <c r="E11" s="110" t="s">
        <v>26</v>
      </c>
      <c r="F11" s="103">
        <v>0</v>
      </c>
      <c r="G11" s="103">
        <v>0</v>
      </c>
      <c r="H11" s="112">
        <f>ROUND(D11*F11,0)</f>
        <v>0</v>
      </c>
      <c r="I11" s="112">
        <f>ROUND(D11*G11,0)</f>
        <v>0</v>
      </c>
    </row>
    <row r="12" spans="6:7" ht="12.75">
      <c r="F12" s="103"/>
      <c r="G12" s="103"/>
    </row>
    <row r="13" spans="1:9" ht="38.25">
      <c r="A13" s="109">
        <v>6</v>
      </c>
      <c r="B13" s="110" t="s">
        <v>34</v>
      </c>
      <c r="C13" s="111" t="s">
        <v>35</v>
      </c>
      <c r="D13" s="112">
        <v>35.75</v>
      </c>
      <c r="E13" s="110" t="s">
        <v>26</v>
      </c>
      <c r="F13" s="103">
        <v>0</v>
      </c>
      <c r="G13" s="103">
        <v>0</v>
      </c>
      <c r="H13" s="112">
        <f>ROUND(D13*F13,0)</f>
        <v>0</v>
      </c>
      <c r="I13" s="112">
        <f>ROUND(D13*G13,0)</f>
        <v>0</v>
      </c>
    </row>
    <row r="14" spans="6:7" ht="12.75">
      <c r="F14" s="103"/>
      <c r="G14" s="103"/>
    </row>
    <row r="15" spans="1:9" ht="51">
      <c r="A15" s="109">
        <v>7</v>
      </c>
      <c r="B15" s="110" t="s">
        <v>36</v>
      </c>
      <c r="C15" s="111" t="s">
        <v>38</v>
      </c>
      <c r="D15" s="112">
        <v>42.86</v>
      </c>
      <c r="E15" s="110" t="s">
        <v>37</v>
      </c>
      <c r="F15" s="103">
        <v>0</v>
      </c>
      <c r="G15" s="103">
        <v>0</v>
      </c>
      <c r="H15" s="112">
        <f>ROUND(D15*F15,0)</f>
        <v>0</v>
      </c>
      <c r="I15" s="112">
        <f>ROUND(D15*G15,0)</f>
        <v>0</v>
      </c>
    </row>
    <row r="16" spans="6:7" ht="12.75">
      <c r="F16" s="103"/>
      <c r="G16" s="103"/>
    </row>
    <row r="17" spans="1:9" ht="63.75">
      <c r="A17" s="109">
        <v>8</v>
      </c>
      <c r="B17" s="110" t="s">
        <v>39</v>
      </c>
      <c r="C17" s="111" t="s">
        <v>40</v>
      </c>
      <c r="D17" s="112">
        <v>12.1838</v>
      </c>
      <c r="E17" s="110" t="s">
        <v>26</v>
      </c>
      <c r="F17" s="103">
        <v>0</v>
      </c>
      <c r="G17" s="103">
        <v>0</v>
      </c>
      <c r="H17" s="112">
        <f>ROUND(D17*F17,0)</f>
        <v>0</v>
      </c>
      <c r="I17" s="112">
        <f>ROUND(D17*G17,0)</f>
        <v>0</v>
      </c>
    </row>
    <row r="18" spans="6:7" ht="12.75">
      <c r="F18" s="103"/>
      <c r="G18" s="103"/>
    </row>
    <row r="19" spans="1:9" s="113" customFormat="1" ht="12.75">
      <c r="A19" s="105"/>
      <c r="B19" s="106"/>
      <c r="C19" s="106" t="s">
        <v>15</v>
      </c>
      <c r="D19" s="107"/>
      <c r="E19" s="106"/>
      <c r="F19" s="107"/>
      <c r="G19" s="107"/>
      <c r="H19" s="107">
        <f>ROUND(SUM(H2:H18),0)</f>
        <v>0</v>
      </c>
      <c r="I19" s="107">
        <f>ROUND(SUM(I2:I18),0)</f>
        <v>0</v>
      </c>
    </row>
  </sheetData>
  <sheetProtection password="CEF7" sheet="1" objects="1" scenarios="1"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 alignWithMargins="0">
    <oddHeader>&amp;L&amp;"Times New Roman CE,bold"&amp;10 Helyszíni beton és vasbeton munka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F2" sqref="F2:G10"/>
    </sheetView>
  </sheetViews>
  <sheetFormatPr defaultColWidth="9.140625" defaultRowHeight="12.75"/>
  <cols>
    <col min="1" max="1" width="4.28125" style="109" customWidth="1"/>
    <col min="2" max="2" width="9.28125" style="110" customWidth="1"/>
    <col min="3" max="3" width="36.7109375" style="110" customWidth="1"/>
    <col min="4" max="4" width="6.7109375" style="112" customWidth="1"/>
    <col min="5" max="5" width="6.7109375" style="110" customWidth="1"/>
    <col min="6" max="7" width="8.28125" style="112" customWidth="1"/>
    <col min="8" max="9" width="10.28125" style="112" customWidth="1"/>
    <col min="10" max="10" width="15.7109375" style="110" customWidth="1"/>
    <col min="11" max="16384" width="9.140625" style="110" customWidth="1"/>
  </cols>
  <sheetData>
    <row r="1" spans="1:9" s="108" customFormat="1" ht="25.5">
      <c r="A1" s="105" t="s">
        <v>3</v>
      </c>
      <c r="B1" s="106" t="s">
        <v>4</v>
      </c>
      <c r="C1" s="106" t="s">
        <v>5</v>
      </c>
      <c r="D1" s="107" t="s">
        <v>6</v>
      </c>
      <c r="E1" s="106" t="s">
        <v>7</v>
      </c>
      <c r="F1" s="107" t="s">
        <v>8</v>
      </c>
      <c r="G1" s="107" t="s">
        <v>9</v>
      </c>
      <c r="H1" s="107" t="s">
        <v>10</v>
      </c>
      <c r="I1" s="107" t="s">
        <v>11</v>
      </c>
    </row>
    <row r="2" spans="1:9" ht="89.25">
      <c r="A2" s="109">
        <v>1</v>
      </c>
      <c r="B2" s="110" t="s">
        <v>44</v>
      </c>
      <c r="C2" s="111" t="s">
        <v>45</v>
      </c>
      <c r="D2" s="112">
        <v>1</v>
      </c>
      <c r="E2" s="110" t="s">
        <v>18</v>
      </c>
      <c r="F2" s="103">
        <v>0</v>
      </c>
      <c r="G2" s="103">
        <v>0</v>
      </c>
      <c r="H2" s="112">
        <f>ROUND(D2*F2,0)</f>
        <v>0</v>
      </c>
      <c r="I2" s="112">
        <f>ROUND(D2*G2,0)</f>
        <v>0</v>
      </c>
    </row>
    <row r="3" spans="3:7" ht="51">
      <c r="C3" s="111" t="s">
        <v>46</v>
      </c>
      <c r="F3" s="103"/>
      <c r="G3" s="103"/>
    </row>
    <row r="4" spans="6:7" ht="12.75">
      <c r="F4" s="103"/>
      <c r="G4" s="103"/>
    </row>
    <row r="5" spans="1:9" ht="89.25">
      <c r="A5" s="109">
        <v>2</v>
      </c>
      <c r="B5" s="110" t="s">
        <v>47</v>
      </c>
      <c r="C5" s="111" t="s">
        <v>45</v>
      </c>
      <c r="D5" s="112">
        <v>2</v>
      </c>
      <c r="E5" s="110" t="s">
        <v>18</v>
      </c>
      <c r="F5" s="103">
        <v>0</v>
      </c>
      <c r="G5" s="103">
        <v>0</v>
      </c>
      <c r="H5" s="112">
        <f>ROUND(D5*F5,0)</f>
        <v>0</v>
      </c>
      <c r="I5" s="112">
        <f>ROUND(D5*G5,0)</f>
        <v>0</v>
      </c>
    </row>
    <row r="6" spans="3:7" ht="51">
      <c r="C6" s="111" t="s">
        <v>48</v>
      </c>
      <c r="F6" s="103"/>
      <c r="G6" s="103"/>
    </row>
    <row r="7" spans="6:7" ht="12.75">
      <c r="F7" s="103"/>
      <c r="G7" s="103"/>
    </row>
    <row r="8" spans="1:9" ht="76.5">
      <c r="A8" s="109">
        <v>3</v>
      </c>
      <c r="B8" s="110" t="s">
        <v>49</v>
      </c>
      <c r="C8" s="111" t="s">
        <v>50</v>
      </c>
      <c r="D8" s="112">
        <v>4</v>
      </c>
      <c r="E8" s="110" t="s">
        <v>18</v>
      </c>
      <c r="F8" s="103">
        <v>0</v>
      </c>
      <c r="G8" s="103">
        <v>0</v>
      </c>
      <c r="H8" s="112">
        <f>ROUND(D8*F8,0)</f>
        <v>0</v>
      </c>
      <c r="I8" s="112">
        <f>ROUND(D8*G8,0)</f>
        <v>0</v>
      </c>
    </row>
    <row r="9" spans="3:7" ht="63.75">
      <c r="C9" s="111" t="s">
        <v>51</v>
      </c>
      <c r="F9" s="103"/>
      <c r="G9" s="103"/>
    </row>
    <row r="10" spans="6:7" ht="12.75">
      <c r="F10" s="103"/>
      <c r="G10" s="103"/>
    </row>
    <row r="11" spans="1:9" s="113" customFormat="1" ht="12.75">
      <c r="A11" s="105"/>
      <c r="B11" s="106"/>
      <c r="C11" s="106" t="s">
        <v>15</v>
      </c>
      <c r="D11" s="107"/>
      <c r="E11" s="106"/>
      <c r="F11" s="107"/>
      <c r="G11" s="107"/>
      <c r="H11" s="107">
        <f>ROUND(SUM(H2:H10),0)</f>
        <v>0</v>
      </c>
      <c r="I11" s="107">
        <f>ROUND(SUM(I2:I10),0)</f>
        <v>0</v>
      </c>
    </row>
  </sheetData>
  <sheetProtection password="CEF7" sheet="1" objects="1" scenarios="1"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 alignWithMargins="0">
    <oddHeader>&amp;L&amp;"Times New Roman CE,bold"&amp;10 Előregyártott épületszerkezeti elem elhelyezése és szerelése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F2" sqref="F2:G27"/>
    </sheetView>
  </sheetViews>
  <sheetFormatPr defaultColWidth="9.140625" defaultRowHeight="12.75"/>
  <cols>
    <col min="1" max="1" width="4.28125" style="109" customWidth="1"/>
    <col min="2" max="2" width="9.28125" style="110" customWidth="1"/>
    <col min="3" max="3" width="36.7109375" style="110" customWidth="1"/>
    <col min="4" max="4" width="6.7109375" style="112" customWidth="1"/>
    <col min="5" max="5" width="6.7109375" style="110" customWidth="1"/>
    <col min="6" max="7" width="8.28125" style="112" customWidth="1"/>
    <col min="8" max="9" width="10.28125" style="112" customWidth="1"/>
    <col min="10" max="10" width="15.7109375" style="110" customWidth="1"/>
    <col min="11" max="16384" width="9.140625" style="110" customWidth="1"/>
  </cols>
  <sheetData>
    <row r="1" spans="1:9" s="108" customFormat="1" ht="25.5">
      <c r="A1" s="105" t="s">
        <v>3</v>
      </c>
      <c r="B1" s="106" t="s">
        <v>4</v>
      </c>
      <c r="C1" s="106" t="s">
        <v>5</v>
      </c>
      <c r="D1" s="107" t="s">
        <v>6</v>
      </c>
      <c r="E1" s="106" t="s">
        <v>7</v>
      </c>
      <c r="F1" s="107" t="s">
        <v>8</v>
      </c>
      <c r="G1" s="107" t="s">
        <v>9</v>
      </c>
      <c r="H1" s="107" t="s">
        <v>10</v>
      </c>
      <c r="I1" s="107" t="s">
        <v>11</v>
      </c>
    </row>
    <row r="2" spans="1:9" ht="63.75">
      <c r="A2" s="109">
        <v>1</v>
      </c>
      <c r="B2" s="110" t="s">
        <v>53</v>
      </c>
      <c r="C2" s="111" t="s">
        <v>54</v>
      </c>
      <c r="D2" s="112">
        <v>240.84</v>
      </c>
      <c r="E2" s="110" t="s">
        <v>26</v>
      </c>
      <c r="F2" s="103">
        <v>0</v>
      </c>
      <c r="G2" s="103">
        <v>0</v>
      </c>
      <c r="H2" s="112">
        <f>ROUND(D2*F2,0)</f>
        <v>0</v>
      </c>
      <c r="I2" s="112">
        <f>ROUND(D2*G2,0)</f>
        <v>0</v>
      </c>
    </row>
    <row r="3" spans="6:7" ht="12.75">
      <c r="F3" s="103"/>
      <c r="G3" s="103"/>
    </row>
    <row r="4" spans="1:9" ht="63.75">
      <c r="A4" s="109">
        <v>2</v>
      </c>
      <c r="B4" s="110" t="s">
        <v>55</v>
      </c>
      <c r="C4" s="111" t="s">
        <v>56</v>
      </c>
      <c r="D4" s="112">
        <v>55.271</v>
      </c>
      <c r="E4" s="110" t="s">
        <v>26</v>
      </c>
      <c r="F4" s="103">
        <v>0</v>
      </c>
      <c r="G4" s="103">
        <v>0</v>
      </c>
      <c r="H4" s="112">
        <f>ROUND(D4*F4,0)</f>
        <v>0</v>
      </c>
      <c r="I4" s="112">
        <f>ROUND(D4*G4,0)</f>
        <v>0</v>
      </c>
    </row>
    <row r="5" spans="6:7" ht="12.75">
      <c r="F5" s="103"/>
      <c r="G5" s="103"/>
    </row>
    <row r="6" spans="1:9" ht="25.5">
      <c r="A6" s="109">
        <v>3</v>
      </c>
      <c r="B6" s="110" t="s">
        <v>57</v>
      </c>
      <c r="C6" s="111" t="s">
        <v>58</v>
      </c>
      <c r="D6" s="112">
        <v>8.7889</v>
      </c>
      <c r="E6" s="110" t="s">
        <v>20</v>
      </c>
      <c r="F6" s="103">
        <v>0</v>
      </c>
      <c r="G6" s="103">
        <v>0</v>
      </c>
      <c r="H6" s="112">
        <f>ROUND(D6*F6,0)</f>
        <v>0</v>
      </c>
      <c r="I6" s="112">
        <f>ROUND(D6*G6,0)</f>
        <v>0</v>
      </c>
    </row>
    <row r="7" spans="6:7" ht="12.75">
      <c r="F7" s="103"/>
      <c r="G7" s="103"/>
    </row>
    <row r="8" spans="1:9" ht="25.5">
      <c r="A8" s="109">
        <v>4</v>
      </c>
      <c r="B8" s="110" t="s">
        <v>59</v>
      </c>
      <c r="C8" s="111" t="s">
        <v>60</v>
      </c>
      <c r="D8" s="112">
        <v>9.845</v>
      </c>
      <c r="E8" s="110" t="s">
        <v>26</v>
      </c>
      <c r="F8" s="103">
        <v>0</v>
      </c>
      <c r="G8" s="103">
        <v>0</v>
      </c>
      <c r="H8" s="112">
        <f>ROUND(D8*F8,0)</f>
        <v>0</v>
      </c>
      <c r="I8" s="112">
        <f>ROUND(D8*G8,0)</f>
        <v>0</v>
      </c>
    </row>
    <row r="9" spans="6:7" ht="12.75">
      <c r="F9" s="103"/>
      <c r="G9" s="103"/>
    </row>
    <row r="10" spans="1:9" ht="76.5">
      <c r="A10" s="109">
        <v>5</v>
      </c>
      <c r="B10" s="110" t="s">
        <v>61</v>
      </c>
      <c r="C10" s="111" t="s">
        <v>62</v>
      </c>
      <c r="D10" s="112">
        <v>4.7</v>
      </c>
      <c r="E10" s="110" t="s">
        <v>37</v>
      </c>
      <c r="F10" s="103">
        <v>0</v>
      </c>
      <c r="G10" s="103">
        <v>0</v>
      </c>
      <c r="H10" s="112">
        <f>ROUND(D10*F10,0)</f>
        <v>0</v>
      </c>
      <c r="I10" s="112">
        <f>ROUND(D10*G10,0)</f>
        <v>0</v>
      </c>
    </row>
    <row r="11" spans="6:7" ht="12.75">
      <c r="F11" s="103"/>
      <c r="G11" s="103"/>
    </row>
    <row r="12" spans="1:9" ht="76.5">
      <c r="A12" s="109">
        <v>6</v>
      </c>
      <c r="B12" s="110" t="s">
        <v>63</v>
      </c>
      <c r="C12" s="111" t="s">
        <v>64</v>
      </c>
      <c r="D12" s="112">
        <v>4.8</v>
      </c>
      <c r="E12" s="110" t="s">
        <v>37</v>
      </c>
      <c r="F12" s="103">
        <v>0</v>
      </c>
      <c r="G12" s="103">
        <v>0</v>
      </c>
      <c r="H12" s="112">
        <f>ROUND(D12*F12,0)</f>
        <v>0</v>
      </c>
      <c r="I12" s="112">
        <f>ROUND(D12*G12,0)</f>
        <v>0</v>
      </c>
    </row>
    <row r="13" spans="6:7" ht="12.75">
      <c r="F13" s="103"/>
      <c r="G13" s="103"/>
    </row>
    <row r="14" spans="1:9" ht="63.75">
      <c r="A14" s="109">
        <v>7</v>
      </c>
      <c r="B14" s="110" t="s">
        <v>65</v>
      </c>
      <c r="C14" s="111" t="s">
        <v>66</v>
      </c>
      <c r="D14" s="112">
        <v>10</v>
      </c>
      <c r="E14" s="110" t="s">
        <v>37</v>
      </c>
      <c r="F14" s="103">
        <v>0</v>
      </c>
      <c r="G14" s="103">
        <v>0</v>
      </c>
      <c r="H14" s="112">
        <f>ROUND(D14*F14,0)</f>
        <v>0</v>
      </c>
      <c r="I14" s="112">
        <f>ROUND(D14*G14,0)</f>
        <v>0</v>
      </c>
    </row>
    <row r="15" spans="6:7" ht="12.75">
      <c r="F15" s="103"/>
      <c r="G15" s="103"/>
    </row>
    <row r="16" spans="1:9" ht="76.5">
      <c r="A16" s="109">
        <v>8</v>
      </c>
      <c r="B16" s="110" t="s">
        <v>67</v>
      </c>
      <c r="C16" s="111" t="s">
        <v>68</v>
      </c>
      <c r="D16" s="112">
        <v>5</v>
      </c>
      <c r="E16" s="110" t="s">
        <v>37</v>
      </c>
      <c r="F16" s="103">
        <v>0</v>
      </c>
      <c r="G16" s="103">
        <v>0</v>
      </c>
      <c r="H16" s="112">
        <f>ROUND(D16*F16,0)</f>
        <v>0</v>
      </c>
      <c r="I16" s="112">
        <f>ROUND(D16*G16,0)</f>
        <v>0</v>
      </c>
    </row>
    <row r="17" spans="6:7" ht="12.75">
      <c r="F17" s="103"/>
      <c r="G17" s="103"/>
    </row>
    <row r="18" spans="1:9" ht="76.5">
      <c r="A18" s="109">
        <v>9</v>
      </c>
      <c r="B18" s="110" t="s">
        <v>69</v>
      </c>
      <c r="C18" s="111" t="s">
        <v>70</v>
      </c>
      <c r="D18" s="112">
        <v>10</v>
      </c>
      <c r="E18" s="110" t="s">
        <v>37</v>
      </c>
      <c r="F18" s="103">
        <v>0</v>
      </c>
      <c r="G18" s="103">
        <v>0</v>
      </c>
      <c r="H18" s="112">
        <f>ROUND(D18*F18,0)</f>
        <v>0</v>
      </c>
      <c r="I18" s="112">
        <f>ROUND(D18*G18,0)</f>
        <v>0</v>
      </c>
    </row>
    <row r="19" spans="6:7" ht="12.75">
      <c r="F19" s="103"/>
      <c r="G19" s="103"/>
    </row>
    <row r="20" spans="1:9" ht="63.75">
      <c r="A20" s="109">
        <v>10</v>
      </c>
      <c r="B20" s="110" t="s">
        <v>71</v>
      </c>
      <c r="C20" s="111" t="s">
        <v>72</v>
      </c>
      <c r="D20" s="112">
        <v>24.38</v>
      </c>
      <c r="E20" s="110" t="s">
        <v>37</v>
      </c>
      <c r="F20" s="103">
        <v>0</v>
      </c>
      <c r="G20" s="103">
        <v>0</v>
      </c>
      <c r="H20" s="112">
        <f>ROUND(D20*F20,0)</f>
        <v>0</v>
      </c>
      <c r="I20" s="112">
        <f>ROUND(D20*G20,0)</f>
        <v>0</v>
      </c>
    </row>
    <row r="21" spans="6:7" ht="12.75">
      <c r="F21" s="103"/>
      <c r="G21" s="103"/>
    </row>
    <row r="22" spans="1:9" ht="63.75">
      <c r="A22" s="109">
        <v>11</v>
      </c>
      <c r="B22" s="110" t="s">
        <v>73</v>
      </c>
      <c r="C22" s="111" t="s">
        <v>74</v>
      </c>
      <c r="D22" s="112">
        <v>52.459</v>
      </c>
      <c r="E22" s="110" t="s">
        <v>26</v>
      </c>
      <c r="F22" s="103">
        <v>0</v>
      </c>
      <c r="G22" s="103">
        <v>0</v>
      </c>
      <c r="H22" s="112">
        <f>ROUND(D22*F22,0)</f>
        <v>0</v>
      </c>
      <c r="I22" s="112">
        <f>ROUND(D22*G22,0)</f>
        <v>0</v>
      </c>
    </row>
    <row r="23" spans="6:7" ht="12.75">
      <c r="F23" s="103"/>
      <c r="G23" s="103"/>
    </row>
    <row r="24" spans="1:9" ht="25.5">
      <c r="A24" s="109">
        <v>12</v>
      </c>
      <c r="B24" s="110" t="s">
        <v>59</v>
      </c>
      <c r="C24" s="111" t="s">
        <v>75</v>
      </c>
      <c r="D24" s="112">
        <v>4.425</v>
      </c>
      <c r="E24" s="110" t="s">
        <v>26</v>
      </c>
      <c r="F24" s="103">
        <v>0</v>
      </c>
      <c r="G24" s="103">
        <v>0</v>
      </c>
      <c r="H24" s="112">
        <f>ROUND(D24*F24,0)</f>
        <v>0</v>
      </c>
      <c r="I24" s="112">
        <f>ROUND(D24*G24,0)</f>
        <v>0</v>
      </c>
    </row>
    <row r="25" spans="6:7" ht="12.75">
      <c r="F25" s="103"/>
      <c r="G25" s="103"/>
    </row>
    <row r="26" spans="1:9" ht="38.25">
      <c r="A26" s="109">
        <v>13</v>
      </c>
      <c r="B26" s="110" t="s">
        <v>61</v>
      </c>
      <c r="C26" s="111" t="s">
        <v>76</v>
      </c>
      <c r="D26" s="112">
        <v>9.16</v>
      </c>
      <c r="E26" s="110" t="s">
        <v>37</v>
      </c>
      <c r="F26" s="103">
        <v>0</v>
      </c>
      <c r="G26" s="103">
        <v>0</v>
      </c>
      <c r="H26" s="112">
        <f>ROUND(D26*F26,0)</f>
        <v>0</v>
      </c>
      <c r="I26" s="112">
        <f>ROUND(D26*G26,0)</f>
        <v>0</v>
      </c>
    </row>
    <row r="27" spans="6:7" ht="12.75">
      <c r="F27" s="103"/>
      <c r="G27" s="103"/>
    </row>
    <row r="28" spans="1:9" s="113" customFormat="1" ht="12.75">
      <c r="A28" s="105"/>
      <c r="B28" s="106"/>
      <c r="C28" s="106" t="s">
        <v>15</v>
      </c>
      <c r="D28" s="107"/>
      <c r="E28" s="106"/>
      <c r="F28" s="107"/>
      <c r="G28" s="107"/>
      <c r="H28" s="107">
        <f>ROUND(SUM(H2:H27),0)</f>
        <v>0</v>
      </c>
      <c r="I28" s="107">
        <f>ROUND(SUM(I2:I27),0)</f>
        <v>0</v>
      </c>
    </row>
  </sheetData>
  <sheetProtection password="CEF7" sheet="1" objects="1" scenarios="1"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 alignWithMargins="0">
    <oddHeader>&amp;L&amp;"Times New Roman CE,bold"&amp;10 Falazás és egyéb kőművesmunka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F2" sqref="F2:G11"/>
    </sheetView>
  </sheetViews>
  <sheetFormatPr defaultColWidth="9.140625" defaultRowHeight="12.75"/>
  <cols>
    <col min="1" max="1" width="4.28125" style="109" customWidth="1"/>
    <col min="2" max="2" width="9.28125" style="110" customWidth="1"/>
    <col min="3" max="3" width="36.7109375" style="110" customWidth="1"/>
    <col min="4" max="4" width="6.7109375" style="112" customWidth="1"/>
    <col min="5" max="5" width="6.7109375" style="110" customWidth="1"/>
    <col min="6" max="7" width="8.28125" style="112" customWidth="1"/>
    <col min="8" max="9" width="10.28125" style="112" customWidth="1"/>
    <col min="10" max="10" width="15.7109375" style="110" customWidth="1"/>
    <col min="11" max="16384" width="9.140625" style="110" customWidth="1"/>
  </cols>
  <sheetData>
    <row r="1" spans="1:9" s="108" customFormat="1" ht="25.5">
      <c r="A1" s="105" t="s">
        <v>3</v>
      </c>
      <c r="B1" s="106" t="s">
        <v>4</v>
      </c>
      <c r="C1" s="106" t="s">
        <v>5</v>
      </c>
      <c r="D1" s="107" t="s">
        <v>6</v>
      </c>
      <c r="E1" s="106" t="s">
        <v>7</v>
      </c>
      <c r="F1" s="107" t="s">
        <v>8</v>
      </c>
      <c r="G1" s="107" t="s">
        <v>9</v>
      </c>
      <c r="H1" s="107" t="s">
        <v>10</v>
      </c>
      <c r="I1" s="107" t="s">
        <v>11</v>
      </c>
    </row>
    <row r="2" spans="1:9" ht="79.5">
      <c r="A2" s="109">
        <v>1</v>
      </c>
      <c r="B2" s="110" t="s">
        <v>78</v>
      </c>
      <c r="C2" s="111" t="s">
        <v>87</v>
      </c>
      <c r="D2" s="112">
        <v>15.1163</v>
      </c>
      <c r="E2" s="110" t="s">
        <v>26</v>
      </c>
      <c r="F2" s="103">
        <v>0</v>
      </c>
      <c r="G2" s="103">
        <v>0</v>
      </c>
      <c r="H2" s="112">
        <f>ROUND(D2*F2,0)</f>
        <v>0</v>
      </c>
      <c r="I2" s="112">
        <f>ROUND(D2*G2,0)</f>
        <v>0</v>
      </c>
    </row>
    <row r="3" spans="6:7" ht="12.75">
      <c r="F3" s="103"/>
      <c r="G3" s="103"/>
    </row>
    <row r="4" spans="1:9" ht="51">
      <c r="A4" s="109">
        <v>2</v>
      </c>
      <c r="B4" s="110" t="s">
        <v>79</v>
      </c>
      <c r="C4" s="111" t="s">
        <v>80</v>
      </c>
      <c r="D4" s="112">
        <v>146</v>
      </c>
      <c r="E4" s="110" t="s">
        <v>37</v>
      </c>
      <c r="F4" s="103">
        <v>0</v>
      </c>
      <c r="G4" s="103">
        <v>0</v>
      </c>
      <c r="H4" s="112">
        <f>ROUND(D4*F4,0)</f>
        <v>0</v>
      </c>
      <c r="I4" s="112">
        <f>ROUND(D4*G4,0)</f>
        <v>0</v>
      </c>
    </row>
    <row r="5" spans="6:7" ht="12.75">
      <c r="F5" s="103"/>
      <c r="G5" s="103"/>
    </row>
    <row r="6" spans="1:9" ht="51">
      <c r="A6" s="109">
        <v>3</v>
      </c>
      <c r="B6" s="110" t="s">
        <v>81</v>
      </c>
      <c r="C6" s="111" t="s">
        <v>82</v>
      </c>
      <c r="D6" s="112">
        <v>116.67</v>
      </c>
      <c r="E6" s="110" t="s">
        <v>37</v>
      </c>
      <c r="F6" s="103">
        <v>0</v>
      </c>
      <c r="G6" s="103">
        <v>0</v>
      </c>
      <c r="H6" s="112">
        <f>ROUND(D6*F6,0)</f>
        <v>0</v>
      </c>
      <c r="I6" s="112">
        <f>ROUND(D6*G6,0)</f>
        <v>0</v>
      </c>
    </row>
    <row r="7" spans="6:7" ht="12.75">
      <c r="F7" s="103"/>
      <c r="G7" s="103"/>
    </row>
    <row r="8" spans="1:9" ht="38.25">
      <c r="A8" s="109">
        <v>4</v>
      </c>
      <c r="B8" s="110" t="s">
        <v>83</v>
      </c>
      <c r="C8" s="111" t="s">
        <v>84</v>
      </c>
      <c r="D8" s="112">
        <v>64.28</v>
      </c>
      <c r="E8" s="110" t="s">
        <v>37</v>
      </c>
      <c r="F8" s="103">
        <v>0</v>
      </c>
      <c r="G8" s="103">
        <v>0</v>
      </c>
      <c r="H8" s="112">
        <f>ROUND(D8*F8,0)</f>
        <v>0</v>
      </c>
      <c r="I8" s="112">
        <f>ROUND(D8*G8,0)</f>
        <v>0</v>
      </c>
    </row>
    <row r="9" spans="6:7" ht="12.75">
      <c r="F9" s="103"/>
      <c r="G9" s="103"/>
    </row>
    <row r="10" spans="1:9" ht="51">
      <c r="A10" s="109">
        <v>5</v>
      </c>
      <c r="B10" s="110" t="s">
        <v>85</v>
      </c>
      <c r="C10" s="111" t="s">
        <v>86</v>
      </c>
      <c r="D10" s="112">
        <v>10</v>
      </c>
      <c r="E10" s="110" t="s">
        <v>37</v>
      </c>
      <c r="F10" s="103">
        <v>0</v>
      </c>
      <c r="G10" s="103">
        <v>0</v>
      </c>
      <c r="H10" s="112">
        <f>ROUND(D10*F10,0)</f>
        <v>0</v>
      </c>
      <c r="I10" s="112">
        <f>ROUND(D10*G10,0)</f>
        <v>0</v>
      </c>
    </row>
    <row r="11" spans="6:7" ht="12.75">
      <c r="F11" s="103"/>
      <c r="G11" s="103"/>
    </row>
    <row r="12" spans="1:9" s="113" customFormat="1" ht="12.75">
      <c r="A12" s="105"/>
      <c r="B12" s="106"/>
      <c r="C12" s="106" t="s">
        <v>15</v>
      </c>
      <c r="D12" s="107"/>
      <c r="E12" s="106"/>
      <c r="F12" s="107"/>
      <c r="G12" s="107"/>
      <c r="H12" s="107">
        <f>ROUND(SUM(H2:H11),0)</f>
        <v>0</v>
      </c>
      <c r="I12" s="107">
        <f>ROUND(SUM(I2:I11),0)</f>
        <v>0</v>
      </c>
    </row>
  </sheetData>
  <sheetProtection password="CEF7" sheet="1" objects="1" scenarios="1"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 alignWithMargins="0">
    <oddHeader>&amp;L&amp;"Times New Roman CE,bold"&amp;10 Vakolás és rabicolás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P11" sqref="P11"/>
    </sheetView>
  </sheetViews>
  <sheetFormatPr defaultColWidth="9.140625" defaultRowHeight="12.75"/>
  <cols>
    <col min="1" max="1" width="4.28125" style="139" customWidth="1"/>
    <col min="2" max="2" width="9.28125" style="140" customWidth="1"/>
    <col min="3" max="3" width="36.7109375" style="140" customWidth="1"/>
    <col min="4" max="4" width="6.7109375" style="142" customWidth="1"/>
    <col min="5" max="5" width="6.7109375" style="140" customWidth="1"/>
    <col min="6" max="7" width="8.28125" style="142" customWidth="1"/>
    <col min="8" max="9" width="10.28125" style="142" customWidth="1"/>
    <col min="10" max="10" width="15.7109375" style="140" customWidth="1"/>
    <col min="11" max="16384" width="9.140625" style="140" customWidth="1"/>
  </cols>
  <sheetData>
    <row r="1" spans="1:9" s="138" customFormat="1" ht="25.5">
      <c r="A1" s="135" t="s">
        <v>3</v>
      </c>
      <c r="B1" s="136" t="s">
        <v>4</v>
      </c>
      <c r="C1" s="136" t="s">
        <v>5</v>
      </c>
      <c r="D1" s="137" t="s">
        <v>6</v>
      </c>
      <c r="E1" s="136" t="s">
        <v>7</v>
      </c>
      <c r="F1" s="137" t="s">
        <v>8</v>
      </c>
      <c r="G1" s="137" t="s">
        <v>9</v>
      </c>
      <c r="H1" s="137" t="s">
        <v>10</v>
      </c>
      <c r="I1" s="137" t="s">
        <v>11</v>
      </c>
    </row>
    <row r="2" spans="1:9" ht="76.5">
      <c r="A2" s="139">
        <v>1</v>
      </c>
      <c r="B2" s="140" t="s">
        <v>89</v>
      </c>
      <c r="C2" s="141" t="s">
        <v>90</v>
      </c>
      <c r="D2" s="142">
        <v>110.08</v>
      </c>
      <c r="E2" s="140" t="s">
        <v>26</v>
      </c>
      <c r="F2" s="103">
        <v>0</v>
      </c>
      <c r="G2" s="103">
        <v>0</v>
      </c>
      <c r="H2" s="142">
        <f>ROUND(D2*F2,0)</f>
        <v>0</v>
      </c>
      <c r="I2" s="142">
        <f>ROUND(D2*G2,0)</f>
        <v>0</v>
      </c>
    </row>
    <row r="3" spans="3:7" ht="12.75">
      <c r="C3" s="141" t="s">
        <v>91</v>
      </c>
      <c r="F3" s="103"/>
      <c r="G3" s="103"/>
    </row>
    <row r="4" spans="6:7" ht="12.75">
      <c r="F4" s="103"/>
      <c r="G4" s="103"/>
    </row>
    <row r="5" spans="1:9" ht="76.5">
      <c r="A5" s="139">
        <v>2</v>
      </c>
      <c r="B5" s="140" t="s">
        <v>92</v>
      </c>
      <c r="C5" s="141" t="s">
        <v>90</v>
      </c>
      <c r="D5" s="142">
        <v>12.996</v>
      </c>
      <c r="E5" s="140" t="s">
        <v>26</v>
      </c>
      <c r="F5" s="103">
        <v>0</v>
      </c>
      <c r="G5" s="103">
        <v>0</v>
      </c>
      <c r="H5" s="142">
        <f>ROUND(D5*F5,0)</f>
        <v>0</v>
      </c>
      <c r="I5" s="142">
        <f>ROUND(D5*G5,0)</f>
        <v>0</v>
      </c>
    </row>
    <row r="6" spans="3:7" ht="12.75">
      <c r="C6" s="141" t="s">
        <v>93</v>
      </c>
      <c r="F6" s="103"/>
      <c r="G6" s="103"/>
    </row>
    <row r="7" spans="6:7" ht="12.75">
      <c r="F7" s="103"/>
      <c r="G7" s="103"/>
    </row>
    <row r="8" spans="1:9" ht="76.5">
      <c r="A8" s="139">
        <v>3</v>
      </c>
      <c r="B8" s="140" t="s">
        <v>94</v>
      </c>
      <c r="C8" s="141" t="s">
        <v>95</v>
      </c>
      <c r="D8" s="142">
        <v>4.0788</v>
      </c>
      <c r="E8" s="140" t="s">
        <v>26</v>
      </c>
      <c r="F8" s="103">
        <v>0</v>
      </c>
      <c r="G8" s="103">
        <v>0</v>
      </c>
      <c r="H8" s="142">
        <f>ROUND(D8*F8,0)</f>
        <v>0</v>
      </c>
      <c r="I8" s="142">
        <f>ROUND(D8*G8,0)</f>
        <v>0</v>
      </c>
    </row>
    <row r="9" spans="3:7" ht="25.5">
      <c r="C9" s="141" t="s">
        <v>96</v>
      </c>
      <c r="F9" s="103"/>
      <c r="G9" s="103"/>
    </row>
    <row r="10" spans="6:7" ht="12.75">
      <c r="F10" s="103"/>
      <c r="G10" s="103"/>
    </row>
    <row r="11" spans="1:9" ht="38.25">
      <c r="A11" s="139">
        <v>4</v>
      </c>
      <c r="B11" s="140" t="s">
        <v>329</v>
      </c>
      <c r="C11" s="141" t="s">
        <v>330</v>
      </c>
      <c r="D11" s="142">
        <v>19.2</v>
      </c>
      <c r="E11" s="140" t="s">
        <v>37</v>
      </c>
      <c r="F11" s="103">
        <v>0</v>
      </c>
      <c r="G11" s="103">
        <v>0</v>
      </c>
      <c r="H11" s="142">
        <f>ROUND(D11*F11,0)</f>
        <v>0</v>
      </c>
      <c r="I11" s="142">
        <f>ROUND(D11*G11,0)</f>
        <v>0</v>
      </c>
    </row>
    <row r="12" spans="6:7" ht="12.75">
      <c r="F12" s="103"/>
      <c r="G12" s="103"/>
    </row>
    <row r="13" spans="1:9" s="143" customFormat="1" ht="12.75">
      <c r="A13" s="135"/>
      <c r="B13" s="136"/>
      <c r="C13" s="136" t="s">
        <v>15</v>
      </c>
      <c r="D13" s="137"/>
      <c r="E13" s="136"/>
      <c r="F13" s="137"/>
      <c r="G13" s="137"/>
      <c r="H13" s="137">
        <f>ROUND(SUM(H2:H12),0)</f>
        <v>0</v>
      </c>
      <c r="I13" s="137">
        <f>ROUND(SUM(I2:I12),0)</f>
        <v>0</v>
      </c>
    </row>
  </sheetData>
  <sheetProtection password="CEF7" sheet="1" objects="1" scenarios="1"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 alignWithMargins="0">
    <oddHeader>&amp;L&amp;"Times New Roman CE,bold"&amp;10 Szárazépítés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MAJEVA</cp:lastModifiedBy>
  <dcterms:created xsi:type="dcterms:W3CDTF">2017-02-21T18:24:38Z</dcterms:created>
  <dcterms:modified xsi:type="dcterms:W3CDTF">2017-03-02T07:10:01Z</dcterms:modified>
  <cp:category/>
  <cp:version/>
  <cp:contentType/>
  <cp:contentStatus/>
</cp:coreProperties>
</file>