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zöllösi\Documents\Dokumentumok\Erika\2016\Füzér 32. Helytörténeti Gy\közbeszerzés\2 kérdés válaszok\tervezői válasz 09-15\"/>
    </mc:Choice>
  </mc:AlternateContent>
  <bookViews>
    <workbookView xWindow="0" yWindow="0" windowWidth="22823" windowHeight="10379" tabRatio="820" activeTab="5"/>
  </bookViews>
  <sheets>
    <sheet name="ELŐLAP" sheetId="5" r:id="rId1"/>
    <sheet name="Konszignaciók főösszesítő" sheetId="6" r:id="rId2"/>
    <sheet name="Lakatos szerkezetek " sheetId="9" r:id="rId3"/>
    <sheet name="beépített GYártmányok" sheetId="10" r:id="rId4"/>
    <sheet name="Belsőépítészet főösszesítő" sheetId="17" r:id="rId5"/>
    <sheet name="Mobíliák" sheetId="16" r:id="rId6"/>
  </sheets>
  <externalReferences>
    <externalReference r:id="rId7"/>
  </externalReferences>
  <definedNames>
    <definedName name="_xlnm.Print_Titles" localSheetId="3">'beépített GYártmányok'!$1:$9</definedName>
    <definedName name="_xlnm.Print_Titles" localSheetId="2">'Lakatos szerkezetek '!$1:$9</definedName>
    <definedName name="_xlnm.Print_Titles" localSheetId="5">Mobíliák!$1:$9</definedName>
    <definedName name="_xlnm.Print_Area" localSheetId="3">'beépített GYártmányok'!$A$1:$J$132</definedName>
    <definedName name="_xlnm.Print_Area" localSheetId="0">ELŐLAP!$A$1:$H$45</definedName>
    <definedName name="_xlnm.Print_Area" localSheetId="2">'Lakatos szerkezetek '!$A$1:$J$25</definedName>
    <definedName name="_xlnm.Print_Area" localSheetId="5">Mobíliák!$A$1:$J$97</definedName>
  </definedNames>
  <calcPr calcId="171027"/>
</workbook>
</file>

<file path=xl/calcChain.xml><?xml version="1.0" encoding="utf-8"?>
<calcChain xmlns="http://schemas.openxmlformats.org/spreadsheetml/2006/main">
  <c r="I20" i="16" l="1"/>
  <c r="J20" i="16"/>
  <c r="I19" i="16"/>
  <c r="J19" i="16"/>
  <c r="J16" i="17" l="1"/>
  <c r="J15" i="17"/>
  <c r="J14" i="17"/>
  <c r="J13" i="17"/>
  <c r="I14" i="17"/>
  <c r="I13" i="17"/>
  <c r="B5" i="6" l="1"/>
  <c r="J18" i="17" l="1"/>
  <c r="I18" i="17"/>
  <c r="J28" i="17" l="1"/>
  <c r="I28" i="17"/>
  <c r="J27" i="17"/>
  <c r="I27" i="17"/>
  <c r="J26" i="17"/>
  <c r="I26" i="17"/>
  <c r="J25" i="17"/>
  <c r="I25" i="17"/>
  <c r="J24" i="17"/>
  <c r="I24" i="17"/>
  <c r="J23" i="17"/>
  <c r="I23" i="17"/>
  <c r="J22" i="17"/>
  <c r="I22" i="17"/>
  <c r="J21" i="17"/>
  <c r="I21" i="17"/>
  <c r="J20" i="17"/>
  <c r="I20" i="17"/>
  <c r="J19" i="17"/>
  <c r="I19" i="17"/>
  <c r="J17" i="17"/>
  <c r="I17" i="17"/>
  <c r="I16" i="17"/>
  <c r="I15" i="17"/>
  <c r="J26" i="10"/>
  <c r="I26" i="10"/>
  <c r="J25" i="10"/>
  <c r="I25" i="10"/>
  <c r="J24" i="10"/>
  <c r="I24" i="10"/>
  <c r="I29" i="17" l="1"/>
  <c r="I31" i="17"/>
  <c r="J31" i="17"/>
  <c r="J29" i="17"/>
  <c r="J23" i="10" l="1"/>
  <c r="I23" i="10"/>
  <c r="J13" i="10" l="1"/>
  <c r="J103" i="16" l="1"/>
  <c r="I103" i="16"/>
  <c r="J102" i="16"/>
  <c r="I102" i="16"/>
  <c r="J101" i="16"/>
  <c r="I101" i="16"/>
  <c r="J100" i="16"/>
  <c r="I100" i="16"/>
  <c r="J99" i="16"/>
  <c r="I99" i="16"/>
  <c r="J93" i="16"/>
  <c r="I93" i="16"/>
  <c r="J92" i="16"/>
  <c r="I92" i="16"/>
  <c r="J18" i="16"/>
  <c r="I18" i="16"/>
  <c r="J17" i="16"/>
  <c r="I17" i="16"/>
  <c r="J16" i="16"/>
  <c r="I16" i="16"/>
  <c r="J15" i="16"/>
  <c r="I15" i="16"/>
  <c r="J14" i="16"/>
  <c r="I14" i="16"/>
  <c r="J13" i="16"/>
  <c r="I13" i="16"/>
  <c r="J12" i="16"/>
  <c r="I12" i="16"/>
  <c r="I21" i="16" l="1"/>
  <c r="I23" i="16"/>
  <c r="J21" i="16"/>
  <c r="J23" i="16"/>
  <c r="J49" i="10"/>
  <c r="J48" i="10"/>
  <c r="J95" i="16" l="1"/>
  <c r="I95" i="16"/>
  <c r="I36" i="10" l="1"/>
  <c r="J33" i="10"/>
  <c r="I38" i="10"/>
  <c r="J38" i="10"/>
  <c r="J54" i="10"/>
  <c r="J138" i="10"/>
  <c r="I138" i="10"/>
  <c r="I33" i="10"/>
  <c r="J34" i="10"/>
  <c r="I34" i="10"/>
  <c r="J32" i="10"/>
  <c r="I32" i="10"/>
  <c r="J37" i="10"/>
  <c r="I37" i="10"/>
  <c r="J36" i="10"/>
  <c r="J31" i="10"/>
  <c r="I31" i="10"/>
  <c r="J22" i="10"/>
  <c r="I22" i="10"/>
  <c r="I15" i="10"/>
  <c r="J15" i="10"/>
  <c r="J128" i="10"/>
  <c r="I128" i="10"/>
  <c r="J127" i="10"/>
  <c r="I127" i="10"/>
  <c r="J137" i="10"/>
  <c r="I137" i="10"/>
  <c r="J136" i="10"/>
  <c r="I136" i="10"/>
  <c r="J135" i="10"/>
  <c r="I135" i="10"/>
  <c r="J35" i="10"/>
  <c r="I35" i="10"/>
  <c r="J134" i="10"/>
  <c r="I134" i="10"/>
  <c r="J21" i="10"/>
  <c r="I21" i="10"/>
  <c r="J20" i="10"/>
  <c r="I20" i="10"/>
  <c r="J19" i="10"/>
  <c r="I19" i="10"/>
  <c r="J18" i="10"/>
  <c r="I18" i="10"/>
  <c r="J17" i="10"/>
  <c r="I17" i="10"/>
  <c r="J16" i="10"/>
  <c r="I16" i="10"/>
  <c r="J14" i="10"/>
  <c r="I14" i="10"/>
  <c r="I13" i="10"/>
  <c r="J14" i="9"/>
  <c r="I14" i="9"/>
  <c r="I18" i="9"/>
  <c r="J18" i="9"/>
  <c r="J13" i="9"/>
  <c r="I13" i="9"/>
  <c r="I15" i="9"/>
  <c r="J15" i="9"/>
  <c r="J20" i="9"/>
  <c r="J19" i="9"/>
  <c r="J17" i="9"/>
  <c r="I17" i="9"/>
  <c r="J16" i="9"/>
  <c r="I16" i="9"/>
  <c r="I27" i="10" l="1"/>
  <c r="J39" i="10"/>
  <c r="J27" i="10"/>
  <c r="I24" i="9"/>
  <c r="J24" i="9"/>
  <c r="J21" i="9"/>
  <c r="I39" i="10"/>
  <c r="I21" i="9"/>
  <c r="I56" i="10" l="1"/>
  <c r="I58" i="10" s="1"/>
  <c r="J56" i="10"/>
  <c r="J58" i="10" s="1"/>
  <c r="D16" i="6" l="1"/>
  <c r="I130" i="10"/>
  <c r="J130" i="10"/>
  <c r="B4" i="6"/>
  <c r="E16" i="6" l="1"/>
  <c r="B3" i="17"/>
  <c r="B3" i="16"/>
  <c r="B4" i="17"/>
  <c r="B4" i="16"/>
  <c r="B4" i="10"/>
  <c r="B4" i="9"/>
  <c r="B3" i="10"/>
  <c r="B3" i="9"/>
  <c r="D17" i="6" l="1"/>
  <c r="D18" i="6" l="1"/>
  <c r="D19" i="6" s="1"/>
</calcChain>
</file>

<file path=xl/sharedStrings.xml><?xml version="1.0" encoding="utf-8"?>
<sst xmlns="http://schemas.openxmlformats.org/spreadsheetml/2006/main" count="390" uniqueCount="196">
  <si>
    <t>TÉTELES TERVEZŐI KÖLTSÉGVETÉS</t>
  </si>
  <si>
    <t>Ssz.</t>
  </si>
  <si>
    <t>Tételszám</t>
  </si>
  <si>
    <t>21-011-11.8</t>
  </si>
  <si>
    <t>21-011-12</t>
  </si>
  <si>
    <t>31-000-12.3</t>
  </si>
  <si>
    <t>42-000-1.1.1</t>
  </si>
  <si>
    <t>K</t>
  </si>
  <si>
    <t>M21-003-8.1.1.1.3</t>
  </si>
  <si>
    <t>M21-011-1.2.1</t>
  </si>
  <si>
    <t>db</t>
  </si>
  <si>
    <t>fm</t>
  </si>
  <si>
    <t>Tétel szövege</t>
  </si>
  <si>
    <t>Menny.</t>
  </si>
  <si>
    <t>Egység</t>
  </si>
  <si>
    <t>Anyag egységár</t>
  </si>
  <si>
    <t>Díj egységre</t>
  </si>
  <si>
    <t>Anyag összesen</t>
  </si>
  <si>
    <t>Díj    összesen</t>
  </si>
  <si>
    <t xml:space="preserve">m3     </t>
  </si>
  <si>
    <t xml:space="preserve">m2     </t>
  </si>
  <si>
    <t>m2</t>
  </si>
  <si>
    <t>klt</t>
  </si>
  <si>
    <t>KÉSZÜLT :</t>
  </si>
  <si>
    <t>KÖLTSÉGVETÉS FŐÖSSZESÍTŐ</t>
  </si>
  <si>
    <t>Anyag összege</t>
  </si>
  <si>
    <t>Díj összege</t>
  </si>
  <si>
    <t>Nettó anyag és díj összesen :</t>
  </si>
  <si>
    <t>Nettó anyag + díj összesen :</t>
  </si>
  <si>
    <t>ÁFA 27 %</t>
  </si>
  <si>
    <t>Bruttó anyag + díj összesen :</t>
  </si>
  <si>
    <t>Ssz</t>
  </si>
  <si>
    <t>Faragott kő- és téglaburkolatok bontása, padlóburkolat, lapjára fektetett kisméretű vagy üreges padlástégla</t>
  </si>
  <si>
    <t>MUNKANEM összesen :</t>
  </si>
  <si>
    <t>BUDAPEST, KŐBÁNYA HELYTÖRTÉNETI GYŰJTEMÉNY TERVEZETT ELHELYEZÉSÉT SZOLGÁLÓ ÉPÜLET</t>
  </si>
  <si>
    <t>KÉSZÜLT A BUDAPEST, X., FÜZÉR UTVA 32. / HRSZ : 39003 / SZÁM ALATT LÉTESÍTENDŐ</t>
  </si>
  <si>
    <t>Megnevezés</t>
  </si>
  <si>
    <t>Padlóburkolat bontása, lapjára fektetett kisméretű vagy üreges padlástégla - csak a bontott födém feletti részen.</t>
  </si>
  <si>
    <t>Építési törmelék kihordása épületből, depóniába rakva,  kézi erővel, konténer szállítás nélkül.</t>
  </si>
  <si>
    <t>Építési törmelék konténeres elszállítása, lerakása, lerakóhelyi díjjal.</t>
  </si>
  <si>
    <t>BONTÁS összesen :</t>
  </si>
  <si>
    <t>Fejtett föld kihordása pincéból, felrakása szállítóeszközre, talajosztály I-IV. és elszállítása lerakóhelyre.</t>
  </si>
  <si>
    <t>Elektromos bontási munkák. Az átalakítással érintett területen a lámpák, szerelvények, elektromos berendezések, vezetékek bontása. A lakások energiaellátását biztosító berendezések és vezetékek jelen bontási munkáknál nem bonthatók el ! A lakások telefon, kábel TV, kaputelefon és riasztó berendezési szintén nem bontohatók ! Nem bontható el a villámvédelmi rendszer sem !</t>
  </si>
  <si>
    <t xml:space="preserve">Épületgépészeti gázellátás és fűtési rendszer bontási munkák. Az átalakítással érintett területen az öntöttvas radiárok a kazánok és a vezetékek bontása. A lakások gázellátását biztosító berendezések, mérőórák  és a lakősokhoz kapcsolódó vezetékek jelen bontási munkáknál nem bonthatók el ! </t>
  </si>
  <si>
    <t xml:space="preserve">Épületgépészeti vízellátás és szennyvízrendszer bontási munkák. Az átalakítással érintett területen a szaniterek, szerelvények és vezetékek elbontása. A lakások víz- és szennyvízzellátását biztosító berendezések, mérőórák  és a lakősokhoz kapcsolódó vezetékek jelen bontási munkáknál nem bonthatók el ! </t>
  </si>
  <si>
    <t>Új padlószerkezeti  rétegének földkiemelése belső térben, kihordása épületből depóniába - pinceszinten, 35 cm szerkezeti vastagságot feltételezve ( az alapfeltárás függvénye ).</t>
  </si>
  <si>
    <t>Felülfizetés aszteszt tartamú pala veszélyes larakóhelyre való szállításáért.</t>
  </si>
  <si>
    <t>Födémfeltöltések bontása, nehéz feltöltések bontása teljes padlástérben. Csak ha a kiviteli tervben előírt módon szükséges !</t>
  </si>
  <si>
    <t>ÉPÍTÉSZETI épületlakatos és gyártmány konszignációkhoz</t>
  </si>
  <si>
    <t>Beépített gyártmányok</t>
  </si>
  <si>
    <t>Épületlakatos egyedi szerkezetek</t>
  </si>
  <si>
    <t>A lakatos szerkezetek ("L" jelű konszignációs elemek) műszaki paramétereit az E1-KT-020 jelű Konszignációs terv tartalmazza!</t>
  </si>
  <si>
    <t>L01</t>
  </si>
  <si>
    <t>L02</t>
  </si>
  <si>
    <t>L1 főlépcső acél korlátelemei</t>
  </si>
  <si>
    <t>kültéri, falra szerelt acél fogódzó</t>
  </si>
  <si>
    <t>L03</t>
  </si>
  <si>
    <t>kültéri, beton támfalra szerelt acél fogódzó</t>
  </si>
  <si>
    <t>L04</t>
  </si>
  <si>
    <t>kültéri, beton tuskóba ágyazott oszlopokra szerelt acél fogódzó</t>
  </si>
  <si>
    <t>L05</t>
  </si>
  <si>
    <t>L06</t>
  </si>
  <si>
    <t>kukatároló szekrény</t>
  </si>
  <si>
    <t>utcai homlokzati ablakrácsok</t>
  </si>
  <si>
    <t>L07</t>
  </si>
  <si>
    <t>padlástéri gépészeti emelvény</t>
  </si>
  <si>
    <t>L08</t>
  </si>
  <si>
    <t>lépcsőház mennyezetét hordó acél vázszerkezet</t>
  </si>
  <si>
    <t>A beépített Gyártmányok ("GY" jelű konszignációs elemek) műszaki paramétereit az E1-KT-021 jelű Konszignációs terv tartalmazza!</t>
  </si>
  <si>
    <t>GY01</t>
  </si>
  <si>
    <t>GY02</t>
  </si>
  <si>
    <t>lábtörlők: süllyesztékbe helyezett 17mm magas 3M Nomad Aqua 9200 kevertszálas szennyfogó szőnyeg, palaszürke színben</t>
  </si>
  <si>
    <t>GY03</t>
  </si>
  <si>
    <t>GY04</t>
  </si>
  <si>
    <t>revíziós nyílások gipszk.falban a fűtési elosztóknál: Rigips 50x50cm gipszkarton betétes, rejtett kivitelű revíziós ajtó</t>
  </si>
  <si>
    <t>GY05</t>
  </si>
  <si>
    <t>tároló polcok gyűjteményi raktárban: SALGO polcrendszer elem 60x100cm, horganyzott kivitel</t>
  </si>
  <si>
    <t>GY06</t>
  </si>
  <si>
    <t>GY07</t>
  </si>
  <si>
    <t>paravánfalak, látogatói vizesblokk: 13mm LTT műgyanta lapból szerelt, 2,1m ,magas paravánfal rozsdamentes szerelvényekkel, pl Eurofix S500</t>
  </si>
  <si>
    <t>paravánfalak, dolgozói vizesblokk: 28mm laminát lapból szerelt, 2,1m ,magas paravánfal alu szerelvényekkel, pl Eurofix S28</t>
  </si>
  <si>
    <t>GY08</t>
  </si>
  <si>
    <t>GY09</t>
  </si>
  <si>
    <t>GY10</t>
  </si>
  <si>
    <t>GY21-GY28 - beépített elektromos berendezések</t>
  </si>
  <si>
    <t>Gy21</t>
  </si>
  <si>
    <t>Gy22</t>
  </si>
  <si>
    <t>Gy23</t>
  </si>
  <si>
    <t>Gy24</t>
  </si>
  <si>
    <t>Gy25</t>
  </si>
  <si>
    <t>Gy26</t>
  </si>
  <si>
    <t>Gy27</t>
  </si>
  <si>
    <t>Gy28</t>
  </si>
  <si>
    <t>tetőkibúvó ablak, Creaton Domino tetőhéjalás rendszereleme</t>
  </si>
  <si>
    <t>csőtengelyes motoros meghajtású sötétítő roló: fehér színű fényzáró palásttal, motoros működtetéssel, pl. Royaltech K10/17, 230V motor, ARCADIA 51, fehér  palást</t>
  </si>
  <si>
    <t>elektromos kézszárító - látogatói vizesblokkban</t>
  </si>
  <si>
    <t>elektromos kézszárító - dolgozói vizesblokkban</t>
  </si>
  <si>
    <t>mikrohullámú sütő - dolgozói teakonyha</t>
  </si>
  <si>
    <t>beépített hűtő - dolgozói teakonyha</t>
  </si>
  <si>
    <t>mosogatógép - kávézó büfépult</t>
  </si>
  <si>
    <t>mikrohull.sütő - kávézó büfépult</t>
  </si>
  <si>
    <t>beépített hűtő - kávézó büfépult</t>
  </si>
  <si>
    <t>Gy31</t>
  </si>
  <si>
    <t>Gy32</t>
  </si>
  <si>
    <t>Gy33</t>
  </si>
  <si>
    <t>Gy34</t>
  </si>
  <si>
    <t>Gy35</t>
  </si>
  <si>
    <t>Gy36</t>
  </si>
  <si>
    <t>Gy37</t>
  </si>
  <si>
    <t>GY11</t>
  </si>
  <si>
    <t>GY12</t>
  </si>
  <si>
    <t>GY13</t>
  </si>
  <si>
    <t>GY14</t>
  </si>
  <si>
    <t>beton támfal elem - kertépítészet</t>
  </si>
  <si>
    <t>burkolat-váltó és -dilatációs profilok beépítése</t>
  </si>
  <si>
    <t>felirati mezők, piktogramok</t>
  </si>
  <si>
    <t>kéményseprő létra</t>
  </si>
  <si>
    <t>Gy41</t>
  </si>
  <si>
    <t>Gy42</t>
  </si>
  <si>
    <t>Gy43</t>
  </si>
  <si>
    <t>Gy44</t>
  </si>
  <si>
    <t>Gy45</t>
  </si>
  <si>
    <t>Munkanem összesen :</t>
  </si>
  <si>
    <t>LAKATOS SZERKEZETEK ANYAG ÉS DÍJ ÖSSZESEN :</t>
  </si>
  <si>
    <t>A belsőépítészeti elemek ("BE" jelű konszignációs elemek) műszaki paramétereit az E1-KT-021 jelű Konszignációs terv tartalmazza!</t>
  </si>
  <si>
    <t>BE01</t>
  </si>
  <si>
    <t>BE03</t>
  </si>
  <si>
    <t>BE04</t>
  </si>
  <si>
    <t>BE06</t>
  </si>
  <si>
    <t>BE07</t>
  </si>
  <si>
    <t>BE08</t>
  </si>
  <si>
    <t>BE10</t>
  </si>
  <si>
    <t>BE11</t>
  </si>
  <si>
    <t>BE12</t>
  </si>
  <si>
    <t>BE13</t>
  </si>
  <si>
    <t>BE14</t>
  </si>
  <si>
    <t>ea székek</t>
  </si>
  <si>
    <t>kávéházi székek</t>
  </si>
  <si>
    <t>kávéház asztalok</t>
  </si>
  <si>
    <t>ruhatár székek</t>
  </si>
  <si>
    <t>teakonyha székek+asztal</t>
  </si>
  <si>
    <t>iroda berendezése</t>
  </si>
  <si>
    <t>mobil színpad emelvény</t>
  </si>
  <si>
    <t>belsőépítészet</t>
  </si>
  <si>
    <t>mobiliák</t>
  </si>
  <si>
    <t>látogatói pisszoár, Alföldi LINER</t>
  </si>
  <si>
    <t xml:space="preserve">dolgozói pissoire, Alföldi LINER </t>
  </si>
  <si>
    <t>zuh. Tálca, RAVAK</t>
  </si>
  <si>
    <t>mozg.korl wc, Alföldi LINER</t>
  </si>
  <si>
    <t>mozg.korl mosdó, Viega SAFIX</t>
  </si>
  <si>
    <t xml:space="preserve">dolgozói mosdó, Alföldi Saval </t>
  </si>
  <si>
    <t>dolgozói wc, Alföldi LINER</t>
  </si>
  <si>
    <t>látogatói mosdó, Jika Cubito</t>
  </si>
  <si>
    <t>látogatói wc, Alföldi LINER</t>
  </si>
  <si>
    <t xml:space="preserve">B&amp;K BS300 kiöntős falikút acéllemezből, egy vagy két csaplyukkal, VIEGA csőszifon bűzzárral, légbeszívó szelepes tömlővéges szelepekkel felszerelve. </t>
  </si>
  <si>
    <t>Gy46</t>
  </si>
  <si>
    <t>BE05-I</t>
  </si>
  <si>
    <t>BE05-II</t>
  </si>
  <si>
    <t>BE02-I</t>
  </si>
  <si>
    <t>BE02-II</t>
  </si>
  <si>
    <t>F 13 közlekedő, kávézóban levő konyhapult , a BE 02-I. konsz. tervlap szerint</t>
  </si>
  <si>
    <t>F 13 közlekedő, kávézóban levő tároló szekrény "Kaszinó", foyer, a BE 02-II. konsz. tervlap szerint</t>
  </si>
  <si>
    <t xml:space="preserve">F 13 közlekedő, kávézóban levő belsőépítészeti fal, a BE 03-I. konsz. tervlap szerint
</t>
  </si>
  <si>
    <t>F 01 kapualjban levő egyedi vitrin, a BE 05konsz. tervlap szerint</t>
  </si>
  <si>
    <t>F 04 ruhatár-előtérben levő értékmegőrző szekrény fala, a BE 06 konsz. tervlap szerint</t>
  </si>
  <si>
    <t>F 04 ruhatár-előtérben levő egyedi vitrin, a BE 05konsz. tervlap szerint</t>
  </si>
  <si>
    <t>F 04 ruhatár-előtérben levő mobil információs pult, a BE 07 konsz. tervlap szerint</t>
  </si>
  <si>
    <t>F 06 gyűjtemény kiállító térben levő kiállítási vitrin, tároló a BE 09-II konsz. tervlap szerint</t>
  </si>
  <si>
    <t>F 06 gyűjtemény kiállító térben levő kiállítási vitrin, tároló a BE 10-I konsz. tervlap szerint</t>
  </si>
  <si>
    <t>102 közlekedőben, a takarítószer szekrény falán levő egyedi falrendszer, a BE 11 konsz. tervlap szerint</t>
  </si>
  <si>
    <t>a 108 teakonyhában levő teakonyhabútor, a BE 13 konsz. tervlap szerint</t>
  </si>
  <si>
    <t>a 108 teakonyhában levő teakonyha ülőpad, a BE 14 konsz. tervlap szerint</t>
  </si>
  <si>
    <t>F 11 multifunkciós előadótérben levő fali tárolószekrény, a BE 04 konsz. tervlap szerint</t>
  </si>
  <si>
    <t>F 20 közlekedő előtérben levő egyedi falrendzsser három ajtóval, a BE 01 konsz. tervlap szerint</t>
  </si>
  <si>
    <t>Belsőépítészeti, épületlakatos és gyártmány konszignációkhoz</t>
  </si>
  <si>
    <t>-</t>
  </si>
  <si>
    <r>
      <t xml:space="preserve">GY31-GY49 - szaniter berendezések és kiegészítők - </t>
    </r>
    <r>
      <rPr>
        <sz val="11"/>
        <rFont val="Times New Roman"/>
        <family val="1"/>
        <charset val="238"/>
      </rPr>
      <t>a szaniterek berendezések típusa és száma itt (" - " tételek) , részletes költségvetési specifikációja a Gépészeti költségbecslésben szerepel</t>
    </r>
  </si>
  <si>
    <t>mozg.korl. Wc berend. Kieg.: kapaszkodók (Merida BGC710CS), pelenkázó (Merida PELENKÁZÓ)</t>
  </si>
  <si>
    <t>látogatói vizesblokk - szaniter kieg.:                                  3 db szappanadagoló  (Merida Stella DW26)                                                              5 db wc kefe (Merida Stella WCKFRM)      5 db fogas (Merida MHW30),                       3 db szemetes (Merida Stella 0828)              3 db intim hulladékgyűjtő tartó (Merida TO01)                                                                3 db papírtörlő tartó (Merida Stella HW6),          5 db wc papír adagoló (Merida Stella THW)</t>
  </si>
  <si>
    <t>szaniter kiegészítők - dolgozói vizesblokk:                                  2 db szappanadagoló (Merida Stella  MODU)                                                             3 db wc kefe (Merida Stella WCKf)              3 db fogas (Merida MHW30)                                2 db szemetes (Merida K42MPL)                  2 db papírtörlő tartó (Merida Modular H2mod)                                                             3 db wc papír adagoló (Merida Modular T2mod)</t>
  </si>
  <si>
    <t>két lángos elektromos főzőlap - dolgozói teakonyha</t>
  </si>
  <si>
    <t>F 06 gyűjtemény kiállító térben levő kiállítás installációs emelvénye a BE 08 konsz. tervlap szerint</t>
  </si>
  <si>
    <t>BE09</t>
  </si>
  <si>
    <t>102 közlekedőben, a gépészeti helyiségnél levő egyedi falrendszer, a BE 11 konsz. tervlap szerint</t>
  </si>
  <si>
    <t>BUDAPEST, 2016. augusztus</t>
  </si>
  <si>
    <t>beépített gyártmányok</t>
  </si>
  <si>
    <t>A mobilíák műszaki paramétereit az E1-KT-023 jelű Konszignációs terv tartalmazza!</t>
  </si>
  <si>
    <t>Beépített gyártmányok  NETTÓ ANYAG ÉS DÍJ ÖSSZESEN :</t>
  </si>
  <si>
    <t>Belsőépítészet  NETTÓ ANYAG ÉS DÍJ ÖSSZESEN :</t>
  </si>
  <si>
    <t>Mobilíák NETTÓ ANYAG ÉS DÍJ ÖSSZESEN :</t>
  </si>
  <si>
    <t>öltözőszekrény dolgozói szociális blokkban</t>
  </si>
  <si>
    <t>értékmegőrző acél szekrény, 90/50/185cm, 12 rekeszes</t>
  </si>
  <si>
    <t>fali konzol gyűjteményi tárgyak elhelyezésére: kapualjban (12db), sínes fali rögzítő (101,6fm+50db akasztó)</t>
  </si>
  <si>
    <t>antik, üvegezett, kétszárnyú gyógyszerszekrény</t>
  </si>
  <si>
    <t>antik fiókos szatócspult</t>
  </si>
  <si>
    <t>kieg. 2016.09.14.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</si>
</sst>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Ft&quot;"/>
  </numFmts>
  <fonts count="4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 CE"/>
    </font>
    <font>
      <b/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name val="Times New Roman"/>
      <family val="1"/>
      <charset val="238"/>
    </font>
    <font>
      <sz val="8"/>
      <name val="Arial"/>
      <family val="2"/>
      <charset val="238"/>
    </font>
    <font>
      <sz val="10"/>
      <name val="MS Sans Serif"/>
      <family val="2"/>
      <charset val="238"/>
    </font>
    <font>
      <sz val="10"/>
      <color indexed="8"/>
      <name val="Arial"/>
      <family val="2"/>
      <charset val="238"/>
    </font>
    <font>
      <sz val="10"/>
      <name val="Helv"/>
    </font>
    <font>
      <b/>
      <i/>
      <sz val="11"/>
      <name val="Times New Roman"/>
      <family val="1"/>
      <charset val="238"/>
    </font>
    <font>
      <sz val="11"/>
      <name val="Arial"/>
      <family val="2"/>
      <charset val="238"/>
    </font>
    <font>
      <b/>
      <sz val="13"/>
      <name val="Times New Roman"/>
      <family val="1"/>
      <charset val="238"/>
    </font>
    <font>
      <b/>
      <sz val="11"/>
      <name val="Arial"/>
      <family val="2"/>
      <charset val="238"/>
    </font>
    <font>
      <b/>
      <sz val="16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49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7" borderId="1" applyNumberFormat="0" applyAlignment="0" applyProtection="0"/>
    <xf numFmtId="0" fontId="17" fillId="0" borderId="0" applyNumberFormat="0" applyFill="0" applyBorder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21" fillId="16" borderId="5" applyNumberFormat="0" applyAlignment="0" applyProtection="0"/>
    <xf numFmtId="0" fontId="22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14" fillId="17" borderId="7" applyNumberFormat="0" applyFont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21" borderId="0" applyNumberFormat="0" applyBorder="0" applyAlignment="0" applyProtection="0"/>
    <xf numFmtId="0" fontId="24" fillId="4" borderId="0" applyNumberFormat="0" applyBorder="0" applyAlignment="0" applyProtection="0"/>
    <xf numFmtId="0" fontId="25" fillId="22" borderId="8" applyNumberFormat="0" applyAlignment="0" applyProtection="0"/>
    <xf numFmtId="0" fontId="26" fillId="0" borderId="0" applyNumberFormat="0" applyFill="0" applyBorder="0" applyAlignment="0" applyProtection="0"/>
    <xf numFmtId="0" fontId="34" fillId="0" borderId="0">
      <alignment vertical="top"/>
    </xf>
    <xf numFmtId="0" fontId="9" fillId="0" borderId="0"/>
    <xf numFmtId="0" fontId="2" fillId="0" borderId="0"/>
    <xf numFmtId="0" fontId="27" fillId="0" borderId="9" applyNumberFormat="0" applyFill="0" applyAlignment="0" applyProtection="0"/>
    <xf numFmtId="0" fontId="28" fillId="3" borderId="0" applyNumberFormat="0" applyBorder="0" applyAlignment="0" applyProtection="0"/>
    <xf numFmtId="0" fontId="29" fillId="23" borderId="0" applyNumberFormat="0" applyBorder="0" applyAlignment="0" applyProtection="0"/>
    <xf numFmtId="0" fontId="33" fillId="0" borderId="0"/>
    <xf numFmtId="0" fontId="35" fillId="0" borderId="0"/>
    <xf numFmtId="0" fontId="30" fillId="22" borderId="1" applyNumberFormat="0" applyAlignment="0" applyProtection="0"/>
    <xf numFmtId="0" fontId="1" fillId="0" borderId="0"/>
    <xf numFmtId="0" fontId="2" fillId="0" borderId="0"/>
  </cellStyleXfs>
  <cellXfs count="160">
    <xf numFmtId="0" fontId="0" fillId="0" borderId="0" xfId="0"/>
    <xf numFmtId="0" fontId="4" fillId="0" borderId="10" xfId="0" applyFont="1" applyBorder="1" applyAlignment="1">
      <alignment vertical="top" wrapText="1"/>
    </xf>
    <xf numFmtId="0" fontId="4" fillId="0" borderId="10" xfId="0" applyFont="1" applyBorder="1" applyAlignment="1">
      <alignment wrapText="1"/>
    </xf>
    <xf numFmtId="3" fontId="4" fillId="0" borderId="10" xfId="0" applyNumberFormat="1" applyFont="1" applyBorder="1" applyAlignment="1">
      <alignment horizont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3" fontId="4" fillId="0" borderId="0" xfId="0" applyNumberFormat="1" applyFont="1" applyAlignment="1">
      <alignment horizontal="center" wrapText="1"/>
    </xf>
    <xf numFmtId="0" fontId="4" fillId="0" borderId="11" xfId="0" applyFont="1" applyBorder="1" applyAlignment="1">
      <alignment vertical="top" wrapText="1"/>
    </xf>
    <xf numFmtId="0" fontId="4" fillId="0" borderId="11" xfId="0" applyFont="1" applyBorder="1" applyAlignment="1">
      <alignment horizontal="right" wrapText="1"/>
    </xf>
    <xf numFmtId="0" fontId="4" fillId="0" borderId="11" xfId="0" applyFont="1" applyBorder="1" applyAlignment="1">
      <alignment wrapText="1"/>
    </xf>
    <xf numFmtId="3" fontId="4" fillId="0" borderId="11" xfId="0" applyNumberFormat="1" applyFont="1" applyBorder="1" applyAlignment="1">
      <alignment horizontal="center" wrapText="1"/>
    </xf>
    <xf numFmtId="0" fontId="7" fillId="0" borderId="11" xfId="0" applyFont="1" applyFill="1" applyBorder="1" applyAlignment="1">
      <alignment horizontal="right" wrapText="1"/>
    </xf>
    <xf numFmtId="0" fontId="7" fillId="0" borderId="11" xfId="0" applyFont="1" applyFill="1" applyBorder="1" applyAlignment="1">
      <alignment wrapText="1"/>
    </xf>
    <xf numFmtId="0" fontId="4" fillId="0" borderId="11" xfId="0" applyFont="1" applyFill="1" applyBorder="1" applyAlignment="1">
      <alignment vertical="top" wrapText="1"/>
    </xf>
    <xf numFmtId="3" fontId="4" fillId="0" borderId="11" xfId="0" applyNumberFormat="1" applyFont="1" applyFill="1" applyBorder="1" applyAlignment="1">
      <alignment horizontal="center" wrapText="1"/>
    </xf>
    <xf numFmtId="0" fontId="8" fillId="24" borderId="12" xfId="0" applyFont="1" applyFill="1" applyBorder="1" applyAlignment="1">
      <alignment vertical="top" wrapText="1"/>
    </xf>
    <xf numFmtId="0" fontId="8" fillId="24" borderId="12" xfId="0" applyFont="1" applyFill="1" applyBorder="1" applyAlignment="1">
      <alignment horizontal="right" wrapText="1"/>
    </xf>
    <xf numFmtId="0" fontId="8" fillId="24" borderId="12" xfId="0" applyFont="1" applyFill="1" applyBorder="1" applyAlignment="1">
      <alignment wrapText="1"/>
    </xf>
    <xf numFmtId="3" fontId="8" fillId="24" borderId="12" xfId="0" applyNumberFormat="1" applyFont="1" applyFill="1" applyBorder="1" applyAlignment="1">
      <alignment horizontal="center" wrapText="1"/>
    </xf>
    <xf numFmtId="3" fontId="8" fillId="24" borderId="11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right" wrapText="1"/>
    </xf>
    <xf numFmtId="0" fontId="4" fillId="0" borderId="11" xfId="0" applyFont="1" applyFill="1" applyBorder="1" applyAlignment="1">
      <alignment wrapText="1"/>
    </xf>
    <xf numFmtId="0" fontId="4" fillId="0" borderId="11" xfId="0" applyFont="1" applyFill="1" applyBorder="1" applyAlignment="1">
      <alignment horizontal="right" wrapText="1"/>
    </xf>
    <xf numFmtId="0" fontId="4" fillId="0" borderId="0" xfId="0" applyFont="1" applyBorder="1" applyAlignment="1">
      <alignment vertical="top" wrapText="1"/>
    </xf>
    <xf numFmtId="0" fontId="4" fillId="0" borderId="10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11" xfId="0" applyFont="1" applyBorder="1" applyAlignment="1">
      <alignment horizontal="center" vertical="top" wrapText="1"/>
    </xf>
    <xf numFmtId="0" fontId="8" fillId="24" borderId="22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16" xfId="0" applyFont="1" applyFill="1" applyBorder="1" applyAlignment="1">
      <alignment vertical="top" wrapText="1"/>
    </xf>
    <xf numFmtId="0" fontId="5" fillId="0" borderId="10" xfId="0" applyFont="1" applyBorder="1" applyAlignment="1">
      <alignment vertical="center" wrapText="1"/>
    </xf>
    <xf numFmtId="3" fontId="8" fillId="24" borderId="14" xfId="0" applyNumberFormat="1" applyFont="1" applyFill="1" applyBorder="1" applyAlignment="1">
      <alignment horizontal="center" wrapText="1"/>
    </xf>
    <xf numFmtId="0" fontId="4" fillId="0" borderId="16" xfId="0" applyFont="1" applyFill="1" applyBorder="1" applyAlignment="1">
      <alignment horizontal="center" vertical="top"/>
    </xf>
    <xf numFmtId="0" fontId="13" fillId="0" borderId="19" xfId="40" applyFont="1" applyBorder="1" applyAlignment="1">
      <alignment vertical="top" wrapText="1"/>
    </xf>
    <xf numFmtId="0" fontId="13" fillId="0" borderId="17" xfId="40" applyFont="1" applyBorder="1" applyAlignment="1">
      <alignment vertical="top" wrapText="1"/>
    </xf>
    <xf numFmtId="0" fontId="13" fillId="0" borderId="15" xfId="40" applyFont="1" applyBorder="1" applyAlignment="1">
      <alignment vertical="top" wrapText="1"/>
    </xf>
    <xf numFmtId="0" fontId="13" fillId="0" borderId="0" xfId="40" applyFont="1" applyAlignment="1">
      <alignment vertical="top" wrapText="1"/>
    </xf>
    <xf numFmtId="0" fontId="13" fillId="0" borderId="23" xfId="40" applyFont="1" applyBorder="1" applyAlignment="1">
      <alignment vertical="top" wrapText="1"/>
    </xf>
    <xf numFmtId="0" fontId="13" fillId="0" borderId="0" xfId="40" applyFont="1" applyBorder="1" applyAlignment="1">
      <alignment vertical="top" wrapText="1"/>
    </xf>
    <xf numFmtId="0" fontId="13" fillId="0" borderId="18" xfId="40" applyFont="1" applyBorder="1" applyAlignment="1">
      <alignment vertical="top" wrapText="1"/>
    </xf>
    <xf numFmtId="0" fontId="3" fillId="0" borderId="0" xfId="40" applyFont="1" applyFill="1" applyBorder="1" applyAlignment="1">
      <alignment horizontal="left" vertical="top" wrapText="1"/>
    </xf>
    <xf numFmtId="0" fontId="3" fillId="0" borderId="24" xfId="40" applyFont="1" applyFill="1" applyBorder="1" applyAlignment="1">
      <alignment horizontal="left" vertical="top" wrapText="1"/>
    </xf>
    <xf numFmtId="0" fontId="13" fillId="0" borderId="23" xfId="40" applyFont="1" applyBorder="1" applyAlignment="1">
      <alignment vertical="center" wrapText="1"/>
    </xf>
    <xf numFmtId="0" fontId="13" fillId="0" borderId="18" xfId="40" applyFont="1" applyBorder="1" applyAlignment="1">
      <alignment vertical="center" wrapText="1"/>
    </xf>
    <xf numFmtId="0" fontId="13" fillId="0" borderId="0" xfId="40" applyFont="1" applyAlignment="1">
      <alignment vertical="center" wrapText="1"/>
    </xf>
    <xf numFmtId="0" fontId="31" fillId="0" borderId="23" xfId="40" applyFont="1" applyBorder="1" applyAlignment="1">
      <alignment vertical="top" wrapText="1"/>
    </xf>
    <xf numFmtId="0" fontId="12" fillId="0" borderId="0" xfId="40" applyFont="1" applyFill="1" applyBorder="1" applyAlignment="1">
      <alignment vertical="top" wrapText="1"/>
    </xf>
    <xf numFmtId="0" fontId="31" fillId="0" borderId="18" xfId="40" applyFont="1" applyBorder="1" applyAlignment="1">
      <alignment vertical="top" wrapText="1"/>
    </xf>
    <xf numFmtId="0" fontId="31" fillId="0" borderId="0" xfId="40" applyFont="1" applyAlignment="1">
      <alignment vertical="top" wrapText="1"/>
    </xf>
    <xf numFmtId="0" fontId="13" fillId="0" borderId="20" xfId="40" applyFont="1" applyBorder="1" applyAlignment="1">
      <alignment vertical="top" wrapText="1"/>
    </xf>
    <xf numFmtId="0" fontId="13" fillId="0" borderId="10" xfId="40" applyFont="1" applyBorder="1" applyAlignment="1">
      <alignment vertical="top" wrapText="1"/>
    </xf>
    <xf numFmtId="0" fontId="13" fillId="0" borderId="21" xfId="40" applyFont="1" applyBorder="1" applyAlignment="1">
      <alignment vertical="top" wrapText="1"/>
    </xf>
    <xf numFmtId="0" fontId="4" fillId="0" borderId="24" xfId="0" applyFont="1" applyBorder="1"/>
    <xf numFmtId="3" fontId="4" fillId="0" borderId="24" xfId="0" applyNumberFormat="1" applyFont="1" applyBorder="1" applyAlignment="1">
      <alignment horizontal="center"/>
    </xf>
    <xf numFmtId="0" fontId="8" fillId="0" borderId="0" xfId="0" applyFont="1" applyFill="1" applyAlignment="1">
      <alignment vertical="center"/>
    </xf>
    <xf numFmtId="0" fontId="4" fillId="0" borderId="0" xfId="0" applyFont="1"/>
    <xf numFmtId="3" fontId="4" fillId="0" borderId="0" xfId="0" applyNumberFormat="1" applyFont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1" xfId="0" applyFont="1" applyFill="1" applyBorder="1" applyAlignment="1">
      <alignment horizontal="center" vertical="top" wrapText="1"/>
    </xf>
    <xf numFmtId="3" fontId="4" fillId="0" borderId="0" xfId="0" applyNumberFormat="1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1" fontId="4" fillId="0" borderId="11" xfId="0" applyNumberFormat="1" applyFont="1" applyFill="1" applyBorder="1" applyAlignment="1">
      <alignment horizontal="right" wrapText="1"/>
    </xf>
    <xf numFmtId="3" fontId="5" fillId="0" borderId="10" xfId="0" applyNumberFormat="1" applyFont="1" applyBorder="1" applyAlignment="1">
      <alignment horizontal="center" vertical="center" wrapText="1"/>
    </xf>
    <xf numFmtId="0" fontId="4" fillId="0" borderId="11" xfId="39" applyNumberFormat="1" applyFont="1" applyFill="1" applyBorder="1" applyAlignment="1">
      <alignment vertical="top" wrapText="1"/>
    </xf>
    <xf numFmtId="0" fontId="12" fillId="0" borderId="0" xfId="40" applyFont="1" applyBorder="1" applyAlignment="1">
      <alignment vertical="top" wrapText="1"/>
    </xf>
    <xf numFmtId="0" fontId="4" fillId="26" borderId="11" xfId="0" applyFont="1" applyFill="1" applyBorder="1" applyAlignment="1">
      <alignment vertical="top" wrapText="1"/>
    </xf>
    <xf numFmtId="0" fontId="4" fillId="27" borderId="11" xfId="0" applyFont="1" applyFill="1" applyBorder="1" applyAlignment="1">
      <alignment vertical="top" wrapText="1"/>
    </xf>
    <xf numFmtId="0" fontId="4" fillId="0" borderId="22" xfId="0" applyFont="1" applyBorder="1" applyAlignment="1">
      <alignment horizontal="center" vertical="top" wrapText="1"/>
    </xf>
    <xf numFmtId="0" fontId="3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6" fillId="0" borderId="11" xfId="0" applyFont="1" applyBorder="1" applyAlignment="1">
      <alignment horizontal="center" vertical="center"/>
    </xf>
    <xf numFmtId="0" fontId="36" fillId="0" borderId="11" xfId="0" applyFont="1" applyBorder="1" applyAlignment="1">
      <alignment vertical="center"/>
    </xf>
    <xf numFmtId="3" fontId="36" fillId="0" borderId="1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1" fillId="0" borderId="0" xfId="0" applyFont="1" applyAlignment="1">
      <alignment vertical="center"/>
    </xf>
    <xf numFmtId="0" fontId="31" fillId="0" borderId="1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3" fontId="31" fillId="0" borderId="0" xfId="0" applyNumberFormat="1" applyFont="1" applyAlignment="1">
      <alignment horizontal="center" vertical="center"/>
    </xf>
    <xf numFmtId="0" fontId="6" fillId="0" borderId="11" xfId="0" applyFont="1" applyFill="1" applyBorder="1" applyAlignment="1">
      <alignment vertical="center"/>
    </xf>
    <xf numFmtId="0" fontId="4" fillId="0" borderId="0" xfId="0" applyFont="1" applyBorder="1" applyAlignment="1">
      <alignment horizontal="center" vertical="top"/>
    </xf>
    <xf numFmtId="0" fontId="0" fillId="0" borderId="0" xfId="0" applyBorder="1"/>
    <xf numFmtId="0" fontId="4" fillId="27" borderId="11" xfId="0" applyFont="1" applyFill="1" applyBorder="1" applyAlignment="1">
      <alignment horizontal="right" wrapText="1"/>
    </xf>
    <xf numFmtId="0" fontId="4" fillId="27" borderId="11" xfId="0" applyFont="1" applyFill="1" applyBorder="1" applyAlignment="1">
      <alignment wrapText="1"/>
    </xf>
    <xf numFmtId="3" fontId="4" fillId="27" borderId="11" xfId="0" applyNumberFormat="1" applyFont="1" applyFill="1" applyBorder="1" applyAlignment="1">
      <alignment horizontal="center" wrapText="1"/>
    </xf>
    <xf numFmtId="0" fontId="4" fillId="29" borderId="11" xfId="0" applyFont="1" applyFill="1" applyBorder="1" applyAlignment="1">
      <alignment horizontal="center" vertical="top" wrapText="1"/>
    </xf>
    <xf numFmtId="0" fontId="4" fillId="29" borderId="11" xfId="0" applyFont="1" applyFill="1" applyBorder="1" applyAlignment="1">
      <alignment vertical="top" wrapText="1"/>
    </xf>
    <xf numFmtId="0" fontId="4" fillId="29" borderId="11" xfId="0" applyFont="1" applyFill="1" applyBorder="1" applyAlignment="1">
      <alignment horizontal="right" wrapText="1"/>
    </xf>
    <xf numFmtId="0" fontId="4" fillId="29" borderId="11" xfId="0" applyFont="1" applyFill="1" applyBorder="1" applyAlignment="1">
      <alignment wrapText="1"/>
    </xf>
    <xf numFmtId="3" fontId="4" fillId="29" borderId="11" xfId="0" applyNumberFormat="1" applyFont="1" applyFill="1" applyBorder="1" applyAlignment="1">
      <alignment horizontal="center" wrapText="1"/>
    </xf>
    <xf numFmtId="0" fontId="4" fillId="27" borderId="12" xfId="0" applyFont="1" applyFill="1" applyBorder="1" applyAlignment="1">
      <alignment vertical="top" wrapText="1"/>
    </xf>
    <xf numFmtId="0" fontId="8" fillId="30" borderId="22" xfId="0" applyFont="1" applyFill="1" applyBorder="1" applyAlignment="1">
      <alignment horizontal="center" vertical="center"/>
    </xf>
    <xf numFmtId="0" fontId="8" fillId="30" borderId="12" xfId="0" applyFont="1" applyFill="1" applyBorder="1" applyAlignment="1">
      <alignment vertical="center" wrapText="1"/>
    </xf>
    <xf numFmtId="3" fontId="8" fillId="30" borderId="1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top"/>
    </xf>
    <xf numFmtId="0" fontId="8" fillId="31" borderId="22" xfId="0" applyFont="1" applyFill="1" applyBorder="1" applyAlignment="1">
      <alignment horizontal="center" vertical="top" wrapText="1"/>
    </xf>
    <xf numFmtId="0" fontId="8" fillId="31" borderId="12" xfId="0" applyFont="1" applyFill="1" applyBorder="1" applyAlignment="1">
      <alignment vertical="top" wrapText="1"/>
    </xf>
    <xf numFmtId="0" fontId="8" fillId="31" borderId="12" xfId="0" applyFont="1" applyFill="1" applyBorder="1" applyAlignment="1">
      <alignment horizontal="right" wrapText="1"/>
    </xf>
    <xf numFmtId="0" fontId="8" fillId="31" borderId="12" xfId="0" applyFont="1" applyFill="1" applyBorder="1" applyAlignment="1">
      <alignment wrapText="1"/>
    </xf>
    <xf numFmtId="3" fontId="8" fillId="31" borderId="12" xfId="0" applyNumberFormat="1" applyFont="1" applyFill="1" applyBorder="1" applyAlignment="1">
      <alignment horizontal="center" wrapText="1"/>
    </xf>
    <xf numFmtId="3" fontId="8" fillId="31" borderId="11" xfId="0" applyNumberFormat="1" applyFont="1" applyFill="1" applyBorder="1" applyAlignment="1">
      <alignment horizontal="center" wrapText="1"/>
    </xf>
    <xf numFmtId="0" fontId="0" fillId="31" borderId="0" xfId="0" applyFill="1"/>
    <xf numFmtId="3" fontId="0" fillId="0" borderId="0" xfId="0" applyNumberFormat="1"/>
    <xf numFmtId="0" fontId="4" fillId="0" borderId="12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5" fillId="0" borderId="10" xfId="0" applyFont="1" applyFill="1" applyBorder="1" applyAlignment="1">
      <alignment vertical="center" wrapText="1"/>
    </xf>
    <xf numFmtId="0" fontId="4" fillId="0" borderId="0" xfId="0" applyFont="1" applyFill="1" applyAlignment="1">
      <alignment vertical="top" wrapText="1"/>
    </xf>
    <xf numFmtId="0" fontId="8" fillId="0" borderId="12" xfId="0" applyFont="1" applyFill="1" applyBorder="1" applyAlignment="1">
      <alignment vertical="top" wrapText="1"/>
    </xf>
    <xf numFmtId="0" fontId="8" fillId="32" borderId="12" xfId="0" applyFont="1" applyFill="1" applyBorder="1" applyAlignment="1">
      <alignment vertical="top" wrapText="1"/>
    </xf>
    <xf numFmtId="0" fontId="8" fillId="32" borderId="22" xfId="0" applyFont="1" applyFill="1" applyBorder="1" applyAlignment="1">
      <alignment horizontal="center" vertical="top" wrapText="1"/>
    </xf>
    <xf numFmtId="0" fontId="39" fillId="0" borderId="11" xfId="0" applyFont="1" applyBorder="1" applyAlignment="1">
      <alignment horizontal="center" vertical="center"/>
    </xf>
    <xf numFmtId="0" fontId="31" fillId="0" borderId="11" xfId="0" applyFont="1" applyFill="1" applyBorder="1" applyAlignment="1">
      <alignment vertical="center"/>
    </xf>
    <xf numFmtId="49" fontId="4" fillId="0" borderId="11" xfId="0" applyNumberFormat="1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left" vertical="top" wrapText="1"/>
    </xf>
    <xf numFmtId="0" fontId="8" fillId="32" borderId="12" xfId="0" applyFont="1" applyFill="1" applyBorder="1" applyAlignment="1">
      <alignment horizontal="right" wrapText="1"/>
    </xf>
    <xf numFmtId="0" fontId="8" fillId="32" borderId="12" xfId="0" applyFont="1" applyFill="1" applyBorder="1" applyAlignment="1">
      <alignment wrapText="1"/>
    </xf>
    <xf numFmtId="0" fontId="4" fillId="31" borderId="11" xfId="39" applyNumberFormat="1" applyFont="1" applyFill="1" applyBorder="1" applyAlignment="1">
      <alignment vertical="top" wrapText="1"/>
    </xf>
    <xf numFmtId="3" fontId="4" fillId="0" borderId="11" xfId="0" applyNumberFormat="1" applyFont="1" applyFill="1" applyBorder="1" applyAlignment="1" applyProtection="1">
      <alignment horizontal="center" wrapText="1"/>
      <protection locked="0"/>
    </xf>
    <xf numFmtId="3" fontId="8" fillId="24" borderId="12" xfId="0" applyNumberFormat="1" applyFont="1" applyFill="1" applyBorder="1" applyAlignment="1" applyProtection="1">
      <alignment horizontal="center" wrapText="1"/>
      <protection locked="0"/>
    </xf>
    <xf numFmtId="3" fontId="8" fillId="24" borderId="14" xfId="0" applyNumberFormat="1" applyFont="1" applyFill="1" applyBorder="1" applyAlignment="1" applyProtection="1">
      <alignment horizontal="center" wrapText="1"/>
      <protection locked="0"/>
    </xf>
    <xf numFmtId="3" fontId="8" fillId="24" borderId="11" xfId="0" applyNumberFormat="1" applyFont="1" applyFill="1" applyBorder="1" applyAlignment="1" applyProtection="1">
      <alignment horizontal="center" wrapText="1"/>
      <protection locked="0"/>
    </xf>
    <xf numFmtId="3" fontId="4" fillId="0" borderId="13" xfId="0" applyNumberFormat="1" applyFont="1" applyFill="1" applyBorder="1" applyAlignment="1" applyProtection="1">
      <alignment horizontal="center" wrapText="1"/>
      <protection locked="0"/>
    </xf>
    <xf numFmtId="3" fontId="8" fillId="32" borderId="12" xfId="0" applyNumberFormat="1" applyFont="1" applyFill="1" applyBorder="1" applyAlignment="1" applyProtection="1">
      <alignment horizontal="center" wrapText="1"/>
      <protection locked="0"/>
    </xf>
    <xf numFmtId="3" fontId="8" fillId="32" borderId="14" xfId="0" applyNumberFormat="1" applyFont="1" applyFill="1" applyBorder="1" applyAlignment="1" applyProtection="1">
      <alignment horizontal="center" wrapText="1"/>
      <protection locked="0"/>
    </xf>
    <xf numFmtId="3" fontId="7" fillId="0" borderId="11" xfId="0" applyNumberFormat="1" applyFont="1" applyFill="1" applyBorder="1" applyAlignment="1" applyProtection="1">
      <alignment horizontal="center" wrapText="1"/>
      <protection locked="0"/>
    </xf>
    <xf numFmtId="3" fontId="31" fillId="0" borderId="11" xfId="0" applyNumberFormat="1" applyFont="1" applyFill="1" applyBorder="1" applyAlignment="1" applyProtection="1">
      <alignment horizontal="center" vertical="center"/>
      <protection locked="0"/>
    </xf>
    <xf numFmtId="3" fontId="6" fillId="0" borderId="11" xfId="0" applyNumberFormat="1" applyFont="1" applyFill="1" applyBorder="1" applyAlignment="1" applyProtection="1">
      <alignment horizontal="center" vertical="center"/>
      <protection locked="0"/>
    </xf>
    <xf numFmtId="0" fontId="41" fillId="0" borderId="11" xfId="0" applyFont="1" applyFill="1" applyBorder="1" applyAlignment="1">
      <alignment vertical="top" wrapText="1"/>
    </xf>
    <xf numFmtId="0" fontId="41" fillId="0" borderId="11" xfId="0" applyFont="1" applyFill="1" applyBorder="1" applyAlignment="1">
      <alignment wrapText="1"/>
    </xf>
    <xf numFmtId="0" fontId="42" fillId="0" borderId="0" xfId="0" applyFont="1"/>
    <xf numFmtId="0" fontId="41" fillId="0" borderId="11" xfId="39" applyNumberFormat="1" applyFont="1" applyFill="1" applyBorder="1" applyAlignment="1">
      <alignment vertical="top" wrapText="1"/>
    </xf>
    <xf numFmtId="1" fontId="41" fillId="0" borderId="11" xfId="0" applyNumberFormat="1" applyFont="1" applyFill="1" applyBorder="1" applyAlignment="1">
      <alignment horizontal="right" wrapText="1"/>
    </xf>
    <xf numFmtId="0" fontId="41" fillId="0" borderId="11" xfId="0" applyFont="1" applyFill="1" applyBorder="1" applyAlignment="1">
      <alignment horizontal="center" vertical="top"/>
    </xf>
    <xf numFmtId="3" fontId="41" fillId="0" borderId="11" xfId="0" applyNumberFormat="1" applyFont="1" applyFill="1" applyBorder="1" applyAlignment="1" applyProtection="1">
      <alignment horizontal="center" wrapText="1"/>
      <protection locked="0"/>
    </xf>
    <xf numFmtId="0" fontId="40" fillId="0" borderId="12" xfId="40" applyFont="1" applyFill="1" applyBorder="1" applyAlignment="1">
      <alignment horizontal="left" vertical="top" wrapText="1"/>
    </xf>
    <xf numFmtId="0" fontId="31" fillId="0" borderId="0" xfId="40" applyFont="1" applyFill="1" applyBorder="1" applyAlignment="1">
      <alignment horizontal="left" vertical="top" wrapText="1"/>
    </xf>
    <xf numFmtId="0" fontId="10" fillId="0" borderId="26" xfId="40" applyFont="1" applyFill="1" applyBorder="1" applyAlignment="1">
      <alignment horizontal="left" vertical="center" wrapText="1"/>
    </xf>
    <xf numFmtId="0" fontId="38" fillId="0" borderId="24" xfId="40" applyFont="1" applyFill="1" applyBorder="1" applyAlignment="1">
      <alignment horizontal="left" vertical="center" wrapText="1"/>
    </xf>
    <xf numFmtId="0" fontId="3" fillId="0" borderId="24" xfId="40" applyFont="1" applyFill="1" applyBorder="1" applyAlignment="1">
      <alignment horizontal="left" vertical="center" wrapText="1"/>
    </xf>
    <xf numFmtId="164" fontId="31" fillId="0" borderId="11" xfId="0" applyNumberFormat="1" applyFont="1" applyFill="1" applyBorder="1" applyAlignment="1" applyProtection="1">
      <alignment horizontal="center" vertical="center"/>
      <protection locked="0"/>
    </xf>
    <xf numFmtId="164" fontId="6" fillId="25" borderId="11" xfId="0" applyNumberFormat="1" applyFont="1" applyFill="1" applyBorder="1" applyAlignment="1" applyProtection="1">
      <alignment horizontal="center" vertical="center"/>
      <protection locked="0"/>
    </xf>
    <xf numFmtId="0" fontId="3" fillId="25" borderId="2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 wrapText="1"/>
    </xf>
    <xf numFmtId="0" fontId="3" fillId="25" borderId="24" xfId="0" applyFont="1" applyFill="1" applyBorder="1" applyAlignment="1">
      <alignment horizontal="center" vertical="center"/>
    </xf>
    <xf numFmtId="0" fontId="3" fillId="28" borderId="0" xfId="0" applyFont="1" applyFill="1" applyAlignment="1">
      <alignment horizontal="center" vertical="center"/>
    </xf>
    <xf numFmtId="0" fontId="8" fillId="0" borderId="2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30" borderId="12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24" borderId="22" xfId="0" applyFont="1" applyFill="1" applyBorder="1" applyAlignment="1">
      <alignment horizontal="center" vertical="center" wrapText="1"/>
    </xf>
    <xf numFmtId="0" fontId="6" fillId="24" borderId="12" xfId="0" applyFont="1" applyFill="1" applyBorder="1" applyAlignment="1">
      <alignment horizontal="center" vertical="center" wrapText="1"/>
    </xf>
    <xf numFmtId="0" fontId="6" fillId="24" borderId="14" xfId="0" applyFont="1" applyFill="1" applyBorder="1" applyAlignment="1">
      <alignment horizontal="center" vertical="center" wrapText="1"/>
    </xf>
  </cellXfs>
  <cellStyles count="49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1" xfId="29" builtinId="29" customBuiltin="1"/>
    <cellStyle name="Jelölőszín 2" xfId="30" builtinId="33" customBuiltin="1"/>
    <cellStyle name="Jelölőszín 3" xfId="31" builtinId="37" customBuiltin="1"/>
    <cellStyle name="Jelölőszín 4" xfId="32" builtinId="41" customBuiltin="1"/>
    <cellStyle name="Jelölőszín 5" xfId="33" builtinId="45" customBuiltin="1"/>
    <cellStyle name="Jelölőszín 6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al" xfId="38"/>
    <cellStyle name="Normál" xfId="0" builtinId="0"/>
    <cellStyle name="Normál 2" xfId="47"/>
    <cellStyle name="Normál 3" xfId="48"/>
    <cellStyle name="Normál_alapköltségv" xfId="39"/>
    <cellStyle name="Normál_Hévíz-Kormányablak-2013.04.11-ÉPÍTÉSZET" xfId="40"/>
    <cellStyle name="Összesen" xfId="41" builtinId="25" customBuiltin="1"/>
    <cellStyle name="Rossz" xfId="42" builtinId="27" customBuiltin="1"/>
    <cellStyle name="Semleges" xfId="43" builtinId="28" customBuiltin="1"/>
    <cellStyle name="Standard_Munka12" xfId="44"/>
    <cellStyle name="Stílus 1" xfId="45"/>
    <cellStyle name="Számítás" xfId="46" builtinId="22" customBuiltin="1"/>
  </cellStyles>
  <dxfs count="0"/>
  <tableStyles count="0" defaultTableStyle="TableStyleMedium9" defaultPivotStyle="PivotStyleLight16"/>
  <colors>
    <mruColors>
      <color rgb="FFFFFF99"/>
      <color rgb="FF99FF33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171449</xdr:colOff>
      <xdr:row>10</xdr:row>
      <xdr:rowOff>133350</xdr:rowOff>
    </xdr:from>
    <xdr:to>
      <xdr:col>5</xdr:col>
      <xdr:colOff>1104900</xdr:colOff>
      <xdr:row>23</xdr:row>
      <xdr:rowOff>133350</xdr:rowOff>
    </xdr:to>
    <xdr:pic>
      <xdr:nvPicPr>
        <xdr:cNvPr id="2" name="Kép 1" descr="IMG_577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4" y="2133600"/>
          <a:ext cx="5448301" cy="260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nk&#225;k\KOBANYA\08_kivitelezesi_kozbeszerzeshez\KOB%20&#233;p&#237;t&#233;szet-statika_arazott_javitott_201608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ŐLAP"/>
      <sheetName val="Általános leírás"/>
      <sheetName val="Főösszesítő"/>
      <sheetName val="Összesítő-ÉPÍTÉSZET"/>
      <sheetName val="Építészet kv"/>
      <sheetName val="ELŐLAP (2)"/>
      <sheetName val="Összesítő-STATIKA"/>
      <sheetName val="Statika kv"/>
    </sheetNames>
    <sheetDataSet>
      <sheetData sheetId="0">
        <row r="34">
          <cell r="C34" t="str">
            <v>BUDAPEST, KŐBÁNYA HELYTÖRTÉNETI GYŰJTEMÉNY TERVEZETT ELHELYEZÉSÉT SZOLGÁLÓ ÉPÜLET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B2:G44"/>
  <sheetViews>
    <sheetView topLeftCell="A19" zoomScaleNormal="100" workbookViewId="0">
      <selection activeCell="C35" sqref="C35:F35"/>
    </sheetView>
  </sheetViews>
  <sheetFormatPr defaultColWidth="9.125" defaultRowHeight="15.65" x14ac:dyDescent="0.2"/>
  <cols>
    <col min="1" max="1" width="3.875" style="37" customWidth="1"/>
    <col min="2" max="2" width="2.625" style="37" customWidth="1"/>
    <col min="3" max="3" width="23.75" style="37" customWidth="1"/>
    <col min="4" max="5" width="20.75" style="37" customWidth="1"/>
    <col min="6" max="6" width="14.625" style="37" customWidth="1"/>
    <col min="7" max="7" width="3.125" style="37" customWidth="1"/>
    <col min="8" max="8" width="3" style="37" customWidth="1"/>
    <col min="9" max="16384" width="9.125" style="37"/>
  </cols>
  <sheetData>
    <row r="2" spans="2:7" x14ac:dyDescent="0.2">
      <c r="B2" s="34"/>
      <c r="C2" s="35"/>
      <c r="D2" s="35"/>
      <c r="E2" s="35"/>
      <c r="F2" s="35"/>
      <c r="G2" s="36"/>
    </row>
    <row r="3" spans="2:7" x14ac:dyDescent="0.2">
      <c r="B3" s="38"/>
      <c r="C3" s="39"/>
      <c r="D3" s="39"/>
      <c r="E3" s="39"/>
      <c r="F3" s="39"/>
      <c r="G3" s="40"/>
    </row>
    <row r="4" spans="2:7" x14ac:dyDescent="0.2">
      <c r="B4" s="38"/>
      <c r="C4" s="39"/>
      <c r="D4" s="39"/>
      <c r="E4" s="39"/>
      <c r="F4" s="39"/>
      <c r="G4" s="40"/>
    </row>
    <row r="5" spans="2:7" x14ac:dyDescent="0.2">
      <c r="B5" s="38"/>
      <c r="C5" s="39"/>
      <c r="D5" s="39"/>
      <c r="E5" s="39"/>
      <c r="F5" s="39"/>
      <c r="G5" s="40"/>
    </row>
    <row r="6" spans="2:7" x14ac:dyDescent="0.2">
      <c r="B6" s="38"/>
      <c r="C6" s="39"/>
      <c r="D6" s="39"/>
      <c r="E6" s="39"/>
      <c r="F6" s="39"/>
      <c r="G6" s="40"/>
    </row>
    <row r="7" spans="2:7" x14ac:dyDescent="0.2">
      <c r="B7" s="38"/>
      <c r="C7" s="39"/>
      <c r="D7" s="39"/>
      <c r="E7" s="39"/>
      <c r="F7" s="39"/>
      <c r="G7" s="40"/>
    </row>
    <row r="8" spans="2:7" x14ac:dyDescent="0.2">
      <c r="B8" s="38"/>
      <c r="C8" s="39"/>
      <c r="D8" s="39"/>
      <c r="E8" s="39"/>
      <c r="F8" s="39"/>
      <c r="G8" s="40"/>
    </row>
    <row r="9" spans="2:7" x14ac:dyDescent="0.2">
      <c r="B9" s="38"/>
      <c r="C9" s="39"/>
      <c r="D9" s="39"/>
      <c r="E9" s="39"/>
      <c r="F9" s="39"/>
      <c r="G9" s="40"/>
    </row>
    <row r="10" spans="2:7" x14ac:dyDescent="0.2">
      <c r="B10" s="38"/>
      <c r="C10" s="39"/>
      <c r="D10" s="39"/>
      <c r="E10" s="39"/>
      <c r="F10" s="39"/>
      <c r="G10" s="40"/>
    </row>
    <row r="11" spans="2:7" x14ac:dyDescent="0.2">
      <c r="B11" s="38"/>
      <c r="C11" s="39"/>
      <c r="D11" s="39"/>
      <c r="E11" s="39"/>
      <c r="F11" s="39"/>
      <c r="G11" s="40"/>
    </row>
    <row r="12" spans="2:7" x14ac:dyDescent="0.2">
      <c r="B12" s="38"/>
      <c r="C12" s="39"/>
      <c r="D12" s="39"/>
      <c r="E12" s="39"/>
      <c r="F12" s="39"/>
      <c r="G12" s="40"/>
    </row>
    <row r="13" spans="2:7" x14ac:dyDescent="0.2">
      <c r="B13" s="38"/>
      <c r="C13" s="39"/>
      <c r="D13" s="39"/>
      <c r="E13" s="39"/>
      <c r="F13" s="39"/>
      <c r="G13" s="40"/>
    </row>
    <row r="14" spans="2:7" x14ac:dyDescent="0.2">
      <c r="B14" s="38"/>
      <c r="C14" s="39"/>
      <c r="D14" s="39"/>
      <c r="E14" s="39"/>
      <c r="F14" s="39"/>
      <c r="G14" s="40"/>
    </row>
    <row r="15" spans="2:7" x14ac:dyDescent="0.2">
      <c r="B15" s="38"/>
      <c r="C15" s="39"/>
      <c r="D15" s="39"/>
      <c r="E15" s="39"/>
      <c r="F15" s="39"/>
      <c r="G15" s="40"/>
    </row>
    <row r="16" spans="2:7" x14ac:dyDescent="0.2">
      <c r="B16" s="38"/>
      <c r="C16" s="39"/>
      <c r="D16" s="39"/>
      <c r="E16" s="39"/>
      <c r="F16" s="39"/>
      <c r="G16" s="40"/>
    </row>
    <row r="17" spans="2:7" x14ac:dyDescent="0.2">
      <c r="B17" s="38"/>
      <c r="C17" s="39"/>
      <c r="D17" s="39"/>
      <c r="E17" s="39"/>
      <c r="F17" s="39"/>
      <c r="G17" s="40"/>
    </row>
    <row r="18" spans="2:7" x14ac:dyDescent="0.2">
      <c r="B18" s="38"/>
      <c r="C18" s="39"/>
      <c r="D18" s="39"/>
      <c r="E18" s="39"/>
      <c r="F18" s="39"/>
      <c r="G18" s="40"/>
    </row>
    <row r="19" spans="2:7" x14ac:dyDescent="0.2">
      <c r="B19" s="38"/>
      <c r="C19" s="39"/>
      <c r="D19" s="39"/>
      <c r="E19" s="39"/>
      <c r="F19" s="39"/>
      <c r="G19" s="40"/>
    </row>
    <row r="20" spans="2:7" x14ac:dyDescent="0.2">
      <c r="B20" s="38"/>
      <c r="C20" s="39"/>
      <c r="D20" s="39"/>
      <c r="E20" s="39"/>
      <c r="F20" s="39"/>
      <c r="G20" s="40"/>
    </row>
    <row r="21" spans="2:7" x14ac:dyDescent="0.2">
      <c r="B21" s="38"/>
      <c r="C21" s="39"/>
      <c r="D21" s="39"/>
      <c r="E21" s="39"/>
      <c r="F21" s="39"/>
      <c r="G21" s="40"/>
    </row>
    <row r="22" spans="2:7" x14ac:dyDescent="0.2">
      <c r="B22" s="38"/>
      <c r="C22" s="39"/>
      <c r="D22" s="39"/>
      <c r="E22" s="39"/>
      <c r="F22" s="39"/>
      <c r="G22" s="40"/>
    </row>
    <row r="23" spans="2:7" x14ac:dyDescent="0.2">
      <c r="B23" s="38"/>
      <c r="C23" s="39"/>
      <c r="D23" s="39"/>
      <c r="E23" s="39"/>
      <c r="F23" s="39"/>
      <c r="G23" s="40"/>
    </row>
    <row r="24" spans="2:7" x14ac:dyDescent="0.2">
      <c r="B24" s="38"/>
      <c r="C24" s="39"/>
      <c r="D24" s="39"/>
      <c r="E24" s="39"/>
      <c r="F24" s="39"/>
      <c r="G24" s="40"/>
    </row>
    <row r="25" spans="2:7" x14ac:dyDescent="0.2">
      <c r="B25" s="38"/>
      <c r="C25" s="39"/>
      <c r="D25" s="39"/>
      <c r="E25" s="39"/>
      <c r="F25" s="39"/>
      <c r="G25" s="40"/>
    </row>
    <row r="26" spans="2:7" x14ac:dyDescent="0.2">
      <c r="B26" s="38"/>
      <c r="C26" s="39"/>
      <c r="D26" s="39"/>
      <c r="E26" s="39"/>
      <c r="F26" s="39"/>
      <c r="G26" s="40"/>
    </row>
    <row r="27" spans="2:7" x14ac:dyDescent="0.2">
      <c r="B27" s="38"/>
      <c r="C27" s="39"/>
      <c r="D27" s="39"/>
      <c r="E27" s="39"/>
      <c r="F27" s="39"/>
      <c r="G27" s="40"/>
    </row>
    <row r="28" spans="2:7" x14ac:dyDescent="0.2">
      <c r="B28" s="38"/>
      <c r="C28" s="39"/>
      <c r="D28" s="39"/>
      <c r="E28" s="39"/>
      <c r="F28" s="39"/>
      <c r="G28" s="40"/>
    </row>
    <row r="29" spans="2:7" x14ac:dyDescent="0.2">
      <c r="B29" s="38"/>
      <c r="C29" s="39"/>
      <c r="D29" s="39"/>
      <c r="E29" s="39"/>
      <c r="F29" s="39"/>
      <c r="G29" s="40"/>
    </row>
    <row r="30" spans="2:7" ht="22.75" customHeight="1" x14ac:dyDescent="0.2">
      <c r="B30" s="38"/>
      <c r="C30" s="138" t="s">
        <v>0</v>
      </c>
      <c r="D30" s="138"/>
      <c r="E30" s="138"/>
      <c r="F30" s="138"/>
      <c r="G30" s="40"/>
    </row>
    <row r="31" spans="2:7" ht="22.75" customHeight="1" x14ac:dyDescent="0.2">
      <c r="B31" s="38"/>
      <c r="C31" s="41"/>
      <c r="D31" s="41"/>
      <c r="E31" s="41"/>
      <c r="F31" s="41"/>
      <c r="G31" s="40"/>
    </row>
    <row r="32" spans="2:7" ht="22.75" customHeight="1" thickBot="1" x14ac:dyDescent="0.25">
      <c r="B32" s="38"/>
      <c r="C32" s="42"/>
      <c r="D32" s="42"/>
      <c r="E32" s="42"/>
      <c r="F32" s="42"/>
      <c r="G32" s="40"/>
    </row>
    <row r="33" spans="2:7" s="45" customFormat="1" ht="24.8" customHeight="1" thickTop="1" x14ac:dyDescent="0.2">
      <c r="B33" s="43"/>
      <c r="C33" s="140" t="s">
        <v>35</v>
      </c>
      <c r="D33" s="140"/>
      <c r="E33" s="140"/>
      <c r="F33" s="140"/>
      <c r="G33" s="44"/>
    </row>
    <row r="34" spans="2:7" s="45" customFormat="1" ht="44.5" customHeight="1" thickBot="1" x14ac:dyDescent="0.25">
      <c r="B34" s="43"/>
      <c r="C34" s="141" t="s">
        <v>34</v>
      </c>
      <c r="D34" s="141"/>
      <c r="E34" s="141"/>
      <c r="F34" s="141"/>
      <c r="G34" s="44"/>
    </row>
    <row r="35" spans="2:7" ht="27.7" customHeight="1" thickTop="1" thickBot="1" x14ac:dyDescent="0.25">
      <c r="B35" s="38"/>
      <c r="C35" s="142"/>
      <c r="D35" s="142"/>
      <c r="E35" s="142"/>
      <c r="F35" s="142"/>
      <c r="G35" s="40"/>
    </row>
    <row r="36" spans="2:7" ht="16.3" thickTop="1" x14ac:dyDescent="0.2">
      <c r="B36" s="38"/>
      <c r="C36" s="39"/>
      <c r="D36" s="39"/>
      <c r="E36" s="39"/>
      <c r="F36" s="39"/>
      <c r="G36" s="40"/>
    </row>
    <row r="37" spans="2:7" x14ac:dyDescent="0.2">
      <c r="B37" s="38"/>
      <c r="C37" s="66"/>
      <c r="D37" s="39"/>
      <c r="E37" s="39"/>
      <c r="F37" s="39"/>
      <c r="G37" s="40"/>
    </row>
    <row r="38" spans="2:7" s="49" customFormat="1" ht="32.299999999999997" customHeight="1" x14ac:dyDescent="0.2">
      <c r="B38" s="46"/>
      <c r="C38" s="47"/>
      <c r="D38" s="139"/>
      <c r="E38" s="139"/>
      <c r="F38" s="139"/>
      <c r="G38" s="48"/>
    </row>
    <row r="39" spans="2:7" s="49" customFormat="1" ht="15.8" customHeight="1" x14ac:dyDescent="0.2">
      <c r="B39" s="46"/>
      <c r="C39" s="47" t="s">
        <v>23</v>
      </c>
      <c r="D39" s="139" t="s">
        <v>184</v>
      </c>
      <c r="E39" s="139"/>
      <c r="F39" s="139"/>
      <c r="G39" s="48"/>
    </row>
    <row r="40" spans="2:7" x14ac:dyDescent="0.2">
      <c r="B40" s="38"/>
      <c r="C40" s="39"/>
      <c r="D40" s="39"/>
      <c r="E40" s="39"/>
      <c r="F40" s="39"/>
      <c r="G40" s="40"/>
    </row>
    <row r="41" spans="2:7" x14ac:dyDescent="0.2">
      <c r="B41" s="38"/>
      <c r="C41" s="39"/>
      <c r="D41" s="39"/>
      <c r="E41" s="39"/>
      <c r="F41" s="39"/>
      <c r="G41" s="40"/>
    </row>
    <row r="42" spans="2:7" x14ac:dyDescent="0.2">
      <c r="B42" s="38"/>
      <c r="C42" s="39"/>
      <c r="D42" s="39"/>
      <c r="E42" s="39"/>
      <c r="F42" s="39"/>
      <c r="G42" s="40"/>
    </row>
    <row r="43" spans="2:7" x14ac:dyDescent="0.2">
      <c r="B43" s="38"/>
      <c r="C43" s="39"/>
      <c r="D43" s="39"/>
      <c r="E43" s="39"/>
      <c r="F43" s="39"/>
      <c r="G43" s="40"/>
    </row>
    <row r="44" spans="2:7" x14ac:dyDescent="0.2">
      <c r="B44" s="50"/>
      <c r="C44" s="51"/>
      <c r="D44" s="51"/>
      <c r="E44" s="51"/>
      <c r="F44" s="51"/>
      <c r="G44" s="52"/>
    </row>
  </sheetData>
  <mergeCells count="6">
    <mergeCell ref="C30:F30"/>
    <mergeCell ref="D38:F38"/>
    <mergeCell ref="D39:F39"/>
    <mergeCell ref="C33:F33"/>
    <mergeCell ref="C34:F34"/>
    <mergeCell ref="C35:F35"/>
  </mergeCells>
  <phoneticPr fontId="2" type="noConversion"/>
  <printOptions horizontalCentered="1"/>
  <pageMargins left="0.39370078740157483" right="0.39370078740157483" top="0.39370078740157483" bottom="0.39370078740157483" header="0.43307086614173229" footer="0.43307086614173229"/>
  <pageSetup paperSize="9" firstPageNumber="4294963191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0"/>
  <sheetViews>
    <sheetView workbookViewId="0">
      <selection activeCell="C14" sqref="C14"/>
    </sheetView>
  </sheetViews>
  <sheetFormatPr defaultRowHeight="13.6" x14ac:dyDescent="0.25"/>
  <cols>
    <col min="1" max="1" width="3.625" style="56" customWidth="1"/>
    <col min="2" max="2" width="4.875" style="59" customWidth="1"/>
    <col min="3" max="3" width="46.75" style="56" customWidth="1"/>
    <col min="4" max="4" width="15" style="57" customWidth="1"/>
    <col min="5" max="5" width="14.75" style="57" customWidth="1"/>
  </cols>
  <sheetData>
    <row r="2" spans="1:8" ht="14.3" thickBot="1" x14ac:dyDescent="0.3">
      <c r="B2" s="58"/>
      <c r="C2" s="53"/>
      <c r="D2" s="54"/>
      <c r="E2" s="54"/>
    </row>
    <row r="3" spans="1:8" ht="24.8" customHeight="1" thickTop="1" thickBot="1" x14ac:dyDescent="0.3">
      <c r="B3" s="145" t="s">
        <v>24</v>
      </c>
      <c r="C3" s="145"/>
      <c r="D3" s="145"/>
      <c r="E3" s="145"/>
    </row>
    <row r="4" spans="1:8" ht="23.95" customHeight="1" thickTop="1" x14ac:dyDescent="0.25">
      <c r="B4" s="146" t="str">
        <f>ELŐLAP!C33</f>
        <v>KÉSZÜLT A BUDAPEST, X., FÜZÉR UTVA 32. / HRSZ : 39003 / SZÁM ALATT LÉTESÍTENDŐ</v>
      </c>
      <c r="C4" s="146"/>
      <c r="D4" s="146"/>
      <c r="E4" s="146"/>
      <c r="F4" s="55"/>
      <c r="G4" s="55"/>
      <c r="H4" s="55"/>
    </row>
    <row r="5" spans="1:8" ht="40.75" customHeight="1" thickBot="1" x14ac:dyDescent="0.3">
      <c r="B5" s="147" t="str">
        <f>[1]ELŐLAP!C34</f>
        <v>BUDAPEST, KŐBÁNYA HELYTÖRTÉNETI GYŰJTEMÉNY TERVEZETT ELHELYEZÉSÉT SZOLGÁLÓ ÉPÜLET</v>
      </c>
      <c r="C5" s="147"/>
      <c r="D5" s="147"/>
      <c r="E5" s="147"/>
    </row>
    <row r="6" spans="1:8" ht="27" customHeight="1" thickTop="1" thickBot="1" x14ac:dyDescent="0.3">
      <c r="B6" s="148" t="s">
        <v>174</v>
      </c>
      <c r="C6" s="148"/>
      <c r="D6" s="148"/>
      <c r="E6" s="148"/>
    </row>
    <row r="7" spans="1:8" ht="14.3" thickTop="1" x14ac:dyDescent="0.25"/>
    <row r="11" spans="1:8" s="75" customFormat="1" ht="20.05" customHeight="1" x14ac:dyDescent="0.2">
      <c r="A11" s="71"/>
      <c r="B11" s="72" t="s">
        <v>31</v>
      </c>
      <c r="C11" s="73" t="s">
        <v>36</v>
      </c>
      <c r="D11" s="74" t="s">
        <v>25</v>
      </c>
      <c r="E11" s="74" t="s">
        <v>26</v>
      </c>
    </row>
    <row r="12" spans="1:8" s="70" customFormat="1" ht="20.05" customHeight="1" x14ac:dyDescent="0.2">
      <c r="A12" s="76"/>
      <c r="B12" s="77">
        <v>1</v>
      </c>
      <c r="C12" s="82" t="s">
        <v>50</v>
      </c>
      <c r="D12" s="129"/>
      <c r="E12" s="129"/>
    </row>
    <row r="13" spans="1:8" s="70" customFormat="1" ht="20.05" customHeight="1" x14ac:dyDescent="0.2">
      <c r="A13" s="76"/>
      <c r="B13" s="77">
        <v>2</v>
      </c>
      <c r="C13" s="82" t="s">
        <v>49</v>
      </c>
      <c r="D13" s="129"/>
      <c r="E13" s="129"/>
    </row>
    <row r="14" spans="1:8" s="70" customFormat="1" ht="20.05" customHeight="1" x14ac:dyDescent="0.2">
      <c r="A14" s="76"/>
      <c r="B14" s="77">
        <v>3</v>
      </c>
      <c r="C14" s="82" t="s">
        <v>143</v>
      </c>
      <c r="D14" s="129"/>
      <c r="E14" s="129"/>
    </row>
    <row r="15" spans="1:8" s="70" customFormat="1" ht="20.05" customHeight="1" x14ac:dyDescent="0.2">
      <c r="A15" s="76"/>
      <c r="B15" s="77">
        <v>4</v>
      </c>
      <c r="C15" s="82" t="s">
        <v>144</v>
      </c>
      <c r="D15" s="129"/>
      <c r="E15" s="129"/>
    </row>
    <row r="16" spans="1:8" s="79" customFormat="1" ht="20.05" customHeight="1" x14ac:dyDescent="0.2">
      <c r="A16" s="78"/>
      <c r="B16" s="114"/>
      <c r="C16" s="82" t="s">
        <v>27</v>
      </c>
      <c r="D16" s="130">
        <f>SUM(D12:D15)</f>
        <v>0</v>
      </c>
      <c r="E16" s="130">
        <f>SUM(E12:E15)</f>
        <v>0</v>
      </c>
    </row>
    <row r="17" spans="1:5" s="79" customFormat="1" ht="20.05" customHeight="1" x14ac:dyDescent="0.2">
      <c r="A17" s="78"/>
      <c r="B17" s="114"/>
      <c r="C17" s="82" t="s">
        <v>28</v>
      </c>
      <c r="D17" s="144">
        <f>D16+E16</f>
        <v>0</v>
      </c>
      <c r="E17" s="144"/>
    </row>
    <row r="18" spans="1:5" s="70" customFormat="1" ht="20.05" customHeight="1" x14ac:dyDescent="0.2">
      <c r="A18" s="76"/>
      <c r="B18" s="77"/>
      <c r="C18" s="115" t="s">
        <v>29</v>
      </c>
      <c r="D18" s="143">
        <f>D17*0.27</f>
        <v>0</v>
      </c>
      <c r="E18" s="143"/>
    </row>
    <row r="19" spans="1:5" s="70" customFormat="1" ht="20.05" customHeight="1" x14ac:dyDescent="0.2">
      <c r="A19" s="76"/>
      <c r="B19" s="77"/>
      <c r="C19" s="82" t="s">
        <v>30</v>
      </c>
      <c r="D19" s="144">
        <f>ROUND(SUM(D17:D18),0)</f>
        <v>0</v>
      </c>
      <c r="E19" s="144"/>
    </row>
    <row r="20" spans="1:5" s="75" customFormat="1" ht="14.3" x14ac:dyDescent="0.2">
      <c r="A20" s="71"/>
      <c r="B20" s="80"/>
      <c r="C20" s="76"/>
      <c r="D20" s="81"/>
      <c r="E20" s="81"/>
    </row>
  </sheetData>
  <sheetProtection algorithmName="SHA-512" hashValue="DNX1P9WJ9WR1c205uPua1bNF3+VXCQBehr22u8pCDKVORmGggFY3wjC2xd7xIBzlw2dN9KEhaWS3OVBZ4WMJDg==" saltValue="RIcrGR2I3+dlbhO9Tt0DEA==" spinCount="100000" sheet="1" objects="1" scenarios="1"/>
  <mergeCells count="7">
    <mergeCell ref="D18:E18"/>
    <mergeCell ref="D19:E19"/>
    <mergeCell ref="B3:E3"/>
    <mergeCell ref="B4:E4"/>
    <mergeCell ref="B5:E5"/>
    <mergeCell ref="B6:E6"/>
    <mergeCell ref="D17:E17"/>
  </mergeCells>
  <phoneticPr fontId="32" type="noConversion"/>
  <printOptions horizontalCentered="1"/>
  <pageMargins left="0.62992125984251968" right="0.55118110236220474" top="0.59055118110236227" bottom="0.59055118110236227" header="0.43307086614173229" footer="0.43307086614173229"/>
  <pageSetup paperSize="9" orientation="portrait" horizont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4"/>
  <sheetViews>
    <sheetView topLeftCell="A4" zoomScaleNormal="100" workbookViewId="0">
      <selection activeCell="E13" sqref="E13"/>
    </sheetView>
  </sheetViews>
  <sheetFormatPr defaultRowHeight="13.6" x14ac:dyDescent="0.25"/>
  <cols>
    <col min="1" max="1" width="1.375" customWidth="1"/>
    <col min="2" max="2" width="5.25" style="26" customWidth="1"/>
    <col min="3" max="3" width="12.25" style="4" customWidth="1"/>
    <col min="4" max="4" width="33.125" style="4" customWidth="1"/>
    <col min="5" max="5" width="6.75" style="5" customWidth="1"/>
    <col min="6" max="6" width="6" style="5" customWidth="1"/>
    <col min="7" max="7" width="9.125" style="6"/>
    <col min="8" max="8" width="8.125" style="6" customWidth="1"/>
    <col min="9" max="9" width="9.125" style="6"/>
    <col min="10" max="10" width="10.625" style="6" customWidth="1"/>
  </cols>
  <sheetData>
    <row r="2" spans="2:10" ht="22.75" customHeight="1" x14ac:dyDescent="0.2">
      <c r="B2" s="154" t="s">
        <v>0</v>
      </c>
      <c r="C2" s="154"/>
      <c r="D2" s="154"/>
      <c r="E2" s="154"/>
      <c r="F2" s="154"/>
      <c r="G2" s="154"/>
      <c r="H2" s="154"/>
      <c r="I2" s="154"/>
      <c r="J2" s="154"/>
    </row>
    <row r="3" spans="2:10" ht="18.7" customHeight="1" x14ac:dyDescent="0.2">
      <c r="B3" s="155" t="str">
        <f>'Konszignaciók főösszesítő'!B4:E4</f>
        <v>KÉSZÜLT A BUDAPEST, X., FÜZÉR UTVA 32. / HRSZ : 39003 / SZÁM ALATT LÉTESÍTENDŐ</v>
      </c>
      <c r="C3" s="155"/>
      <c r="D3" s="155"/>
      <c r="E3" s="155"/>
      <c r="F3" s="155"/>
      <c r="G3" s="155"/>
      <c r="H3" s="155"/>
      <c r="I3" s="155"/>
      <c r="J3" s="155"/>
    </row>
    <row r="4" spans="2:10" ht="32.950000000000003" customHeight="1" x14ac:dyDescent="0.2">
      <c r="B4" s="156" t="str">
        <f>'Konszignaciók főösszesítő'!B5:E5</f>
        <v>BUDAPEST, KŐBÁNYA HELYTÖRTÉNETI GYŰJTEMÉNY TERVEZETT ELHELYEZÉSÉT SZOLGÁLÓ ÉPÜLET</v>
      </c>
      <c r="C4" s="156"/>
      <c r="D4" s="156"/>
      <c r="E4" s="156"/>
      <c r="F4" s="156"/>
      <c r="G4" s="156"/>
      <c r="H4" s="156"/>
      <c r="I4" s="156"/>
      <c r="J4" s="156"/>
    </row>
    <row r="5" spans="2:10" ht="18.350000000000001" x14ac:dyDescent="0.2">
      <c r="B5" s="154" t="s">
        <v>48</v>
      </c>
      <c r="C5" s="154"/>
      <c r="D5" s="154"/>
      <c r="E5" s="154"/>
      <c r="F5" s="154"/>
      <c r="G5" s="154"/>
      <c r="H5" s="154"/>
      <c r="I5" s="154"/>
      <c r="J5" s="154"/>
    </row>
    <row r="6" spans="2:10" ht="21.25" customHeight="1" x14ac:dyDescent="0.2">
      <c r="B6" s="149" t="s">
        <v>50</v>
      </c>
      <c r="C6" s="149"/>
      <c r="D6" s="149"/>
      <c r="E6" s="149"/>
      <c r="F6" s="149"/>
      <c r="G6" s="149"/>
      <c r="H6" s="149"/>
      <c r="I6" s="149"/>
      <c r="J6" s="149"/>
    </row>
    <row r="7" spans="2:10" s="84" customFormat="1" x14ac:dyDescent="0.25">
      <c r="B7" s="83"/>
      <c r="C7" s="23"/>
      <c r="D7" s="23"/>
      <c r="E7" s="62"/>
      <c r="F7" s="62"/>
      <c r="G7" s="61"/>
      <c r="H7" s="61"/>
      <c r="I7" s="61"/>
      <c r="J7" s="61"/>
    </row>
    <row r="8" spans="2:10" x14ac:dyDescent="0.25">
      <c r="B8" s="24"/>
      <c r="C8" s="1"/>
      <c r="D8" s="1"/>
      <c r="E8" s="2"/>
      <c r="F8" s="2"/>
      <c r="G8" s="3"/>
      <c r="H8" s="3"/>
      <c r="I8" s="3"/>
      <c r="J8" s="3"/>
    </row>
    <row r="9" spans="2:10" ht="21.75" x14ac:dyDescent="0.2">
      <c r="B9" s="25" t="s">
        <v>1</v>
      </c>
      <c r="C9" s="31" t="s">
        <v>2</v>
      </c>
      <c r="D9" s="31" t="s">
        <v>12</v>
      </c>
      <c r="E9" s="31" t="s">
        <v>13</v>
      </c>
      <c r="F9" s="31" t="s">
        <v>14</v>
      </c>
      <c r="G9" s="64" t="s">
        <v>15</v>
      </c>
      <c r="H9" s="64" t="s">
        <v>16</v>
      </c>
      <c r="I9" s="64" t="s">
        <v>17</v>
      </c>
      <c r="J9" s="64" t="s">
        <v>18</v>
      </c>
    </row>
    <row r="10" spans="2:10" ht="17.5" customHeight="1" x14ac:dyDescent="0.25"/>
    <row r="11" spans="2:10" ht="34.5" customHeight="1" x14ac:dyDescent="0.2">
      <c r="B11" s="157" t="s">
        <v>51</v>
      </c>
      <c r="C11" s="158"/>
      <c r="D11" s="158"/>
      <c r="E11" s="158"/>
      <c r="F11" s="158"/>
      <c r="G11" s="158"/>
      <c r="H11" s="158"/>
      <c r="I11" s="158"/>
      <c r="J11" s="159"/>
    </row>
    <row r="12" spans="2:10" ht="33.799999999999997" customHeight="1" x14ac:dyDescent="0.2">
      <c r="B12" s="150"/>
      <c r="C12" s="151"/>
      <c r="D12" s="151"/>
      <c r="E12" s="151"/>
      <c r="F12" s="151"/>
      <c r="G12" s="151"/>
      <c r="H12" s="151"/>
      <c r="I12" s="151"/>
      <c r="J12" s="152"/>
    </row>
    <row r="13" spans="2:10" ht="14.95" customHeight="1" x14ac:dyDescent="0.25">
      <c r="B13" s="33">
        <v>1</v>
      </c>
      <c r="C13" s="30" t="s">
        <v>52</v>
      </c>
      <c r="D13" s="65" t="s">
        <v>54</v>
      </c>
      <c r="E13" s="63">
        <v>1</v>
      </c>
      <c r="F13" s="21" t="s">
        <v>22</v>
      </c>
      <c r="G13" s="121"/>
      <c r="H13" s="121"/>
      <c r="I13" s="121">
        <f t="shared" ref="I13" si="0">E13*G13</f>
        <v>0</v>
      </c>
      <c r="J13" s="121">
        <f t="shared" ref="J13" si="1">E13*H13</f>
        <v>0</v>
      </c>
    </row>
    <row r="14" spans="2:10" ht="16.5" customHeight="1" x14ac:dyDescent="0.25">
      <c r="B14" s="33">
        <v>2</v>
      </c>
      <c r="C14" s="30" t="s">
        <v>53</v>
      </c>
      <c r="D14" s="65" t="s">
        <v>55</v>
      </c>
      <c r="E14" s="63">
        <v>7.5</v>
      </c>
      <c r="F14" s="21" t="s">
        <v>11</v>
      </c>
      <c r="G14" s="121"/>
      <c r="H14" s="121"/>
      <c r="I14" s="121">
        <f t="shared" ref="I14" si="2">E14*G14</f>
        <v>0</v>
      </c>
      <c r="J14" s="121">
        <f t="shared" ref="J14" si="3">E14*H14</f>
        <v>0</v>
      </c>
    </row>
    <row r="15" spans="2:10" ht="15.8" customHeight="1" x14ac:dyDescent="0.25">
      <c r="B15" s="33">
        <v>3</v>
      </c>
      <c r="C15" s="30" t="s">
        <v>56</v>
      </c>
      <c r="D15" s="65" t="s">
        <v>57</v>
      </c>
      <c r="E15" s="63">
        <v>19</v>
      </c>
      <c r="F15" s="21" t="s">
        <v>11</v>
      </c>
      <c r="G15" s="121"/>
      <c r="H15" s="121"/>
      <c r="I15" s="121">
        <f t="shared" ref="I15" si="4">E15*G15</f>
        <v>0</v>
      </c>
      <c r="J15" s="121">
        <f t="shared" ref="J15" si="5">E15*H15</f>
        <v>0</v>
      </c>
    </row>
    <row r="16" spans="2:10" ht="27.7" customHeight="1" x14ac:dyDescent="0.25">
      <c r="B16" s="33">
        <v>4</v>
      </c>
      <c r="C16" s="30" t="s">
        <v>58</v>
      </c>
      <c r="D16" s="65" t="s">
        <v>59</v>
      </c>
      <c r="E16" s="63">
        <v>14</v>
      </c>
      <c r="F16" s="21" t="s">
        <v>11</v>
      </c>
      <c r="G16" s="121"/>
      <c r="H16" s="121"/>
      <c r="I16" s="121">
        <f t="shared" ref="I16:I17" si="6">E16*G16</f>
        <v>0</v>
      </c>
      <c r="J16" s="121">
        <f t="shared" ref="J16:J20" si="7">E16*H16</f>
        <v>0</v>
      </c>
    </row>
    <row r="17" spans="2:10" ht="16.5" customHeight="1" x14ac:dyDescent="0.25">
      <c r="B17" s="33">
        <v>5</v>
      </c>
      <c r="C17" s="30" t="s">
        <v>60</v>
      </c>
      <c r="D17" s="65" t="s">
        <v>62</v>
      </c>
      <c r="E17" s="63">
        <v>2</v>
      </c>
      <c r="F17" s="21" t="s">
        <v>10</v>
      </c>
      <c r="G17" s="121"/>
      <c r="H17" s="121"/>
      <c r="I17" s="121">
        <f t="shared" si="6"/>
        <v>0</v>
      </c>
      <c r="J17" s="121">
        <f t="shared" si="7"/>
        <v>0</v>
      </c>
    </row>
    <row r="18" spans="2:10" ht="16.5" customHeight="1" x14ac:dyDescent="0.25">
      <c r="B18" s="33">
        <v>6</v>
      </c>
      <c r="C18" s="30" t="s">
        <v>61</v>
      </c>
      <c r="D18" s="65" t="s">
        <v>63</v>
      </c>
      <c r="E18" s="63">
        <v>13</v>
      </c>
      <c r="F18" s="21" t="s">
        <v>10</v>
      </c>
      <c r="G18" s="121"/>
      <c r="H18" s="121"/>
      <c r="I18" s="121">
        <f t="shared" ref="I18" si="8">E18*G18</f>
        <v>0</v>
      </c>
      <c r="J18" s="121">
        <f t="shared" ref="J18" si="9">E18*H18</f>
        <v>0</v>
      </c>
    </row>
    <row r="19" spans="2:10" ht="15.8" customHeight="1" x14ac:dyDescent="0.25">
      <c r="B19" s="33">
        <v>7</v>
      </c>
      <c r="C19" s="30" t="s">
        <v>64</v>
      </c>
      <c r="D19" s="65" t="s">
        <v>65</v>
      </c>
      <c r="E19" s="63">
        <v>1</v>
      </c>
      <c r="F19" s="21" t="s">
        <v>10</v>
      </c>
      <c r="G19" s="121"/>
      <c r="H19" s="121"/>
      <c r="I19" s="121">
        <v>0</v>
      </c>
      <c r="J19" s="121">
        <f t="shared" si="7"/>
        <v>0</v>
      </c>
    </row>
    <row r="20" spans="2:10" ht="27.7" customHeight="1" x14ac:dyDescent="0.25">
      <c r="B20" s="33">
        <v>8</v>
      </c>
      <c r="C20" s="30" t="s">
        <v>66</v>
      </c>
      <c r="D20" s="65" t="s">
        <v>67</v>
      </c>
      <c r="E20" s="63">
        <v>1</v>
      </c>
      <c r="F20" s="21" t="s">
        <v>22</v>
      </c>
      <c r="G20" s="121"/>
      <c r="H20" s="121"/>
      <c r="I20" s="121">
        <v>0</v>
      </c>
      <c r="J20" s="121">
        <f t="shared" si="7"/>
        <v>0</v>
      </c>
    </row>
    <row r="21" spans="2:10" ht="12.9" x14ac:dyDescent="0.2">
      <c r="B21" s="28"/>
      <c r="C21" s="15"/>
      <c r="D21" s="15" t="s">
        <v>33</v>
      </c>
      <c r="E21" s="16"/>
      <c r="F21" s="17"/>
      <c r="G21" s="122"/>
      <c r="H21" s="123"/>
      <c r="I21" s="124">
        <f>SUM(I13:I20)</f>
        <v>0</v>
      </c>
      <c r="J21" s="124">
        <f>SUM(J13:J20)</f>
        <v>0</v>
      </c>
    </row>
    <row r="22" spans="2:10" ht="17.5" customHeight="1" x14ac:dyDescent="0.25"/>
    <row r="23" spans="2:10" x14ac:dyDescent="0.25">
      <c r="B23" s="29"/>
      <c r="E23" s="20"/>
    </row>
    <row r="24" spans="2:10" ht="23.3" customHeight="1" x14ac:dyDescent="0.2">
      <c r="B24" s="94"/>
      <c r="C24" s="95"/>
      <c r="D24" s="153" t="s">
        <v>123</v>
      </c>
      <c r="E24" s="153"/>
      <c r="F24" s="153"/>
      <c r="G24" s="153"/>
      <c r="H24" s="153"/>
      <c r="I24" s="19">
        <f>SUM(I13:I20)</f>
        <v>0</v>
      </c>
      <c r="J24" s="19">
        <f>SUM(J13:J20)</f>
        <v>0</v>
      </c>
    </row>
  </sheetData>
  <sheetProtection algorithmName="SHA-512" hashValue="wmbChFhTw/R54SH8HWhVXbCWIxjiwCWa2Vufe3b2jJLOupj3bRzwfKLKqwH1v9StePAjGZPuLuA6OdDd+/H4sA==" saltValue="TYbiEfmpvYLeFl1HbHs2Iw==" spinCount="100000" sheet="1" objects="1" scenarios="1"/>
  <mergeCells count="8">
    <mergeCell ref="B6:J6"/>
    <mergeCell ref="B12:J12"/>
    <mergeCell ref="D24:H24"/>
    <mergeCell ref="B2:J2"/>
    <mergeCell ref="B3:J3"/>
    <mergeCell ref="B4:J4"/>
    <mergeCell ref="B5:J5"/>
    <mergeCell ref="B11:J11"/>
  </mergeCells>
  <pageMargins left="0.47244094488188981" right="7.874015748031496E-2" top="0.51" bottom="0.71" header="0.4" footer="0.35"/>
  <pageSetup paperSize="9" scale="90" orientation="portrait" r:id="rId1"/>
  <headerFooter alignWithMargins="0">
    <oddFooter>&amp;C&amp;"Times New Roman,Normál"&amp;11&amp;P.oldal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38"/>
  <sheetViews>
    <sheetView topLeftCell="C1" zoomScaleNormal="100" workbookViewId="0">
      <selection activeCell="L17" sqref="L17"/>
    </sheetView>
  </sheetViews>
  <sheetFormatPr defaultRowHeight="13.6" x14ac:dyDescent="0.25"/>
  <cols>
    <col min="1" max="1" width="1.375" customWidth="1"/>
    <col min="2" max="2" width="5.25" style="26" customWidth="1"/>
    <col min="3" max="3" width="12.75" style="110" customWidth="1"/>
    <col min="4" max="4" width="33.125" style="110" customWidth="1"/>
    <col min="5" max="5" width="6.75" style="5" customWidth="1"/>
    <col min="6" max="6" width="5.625" style="5" customWidth="1"/>
    <col min="7" max="7" width="9.125" style="6"/>
    <col min="8" max="8" width="8.75" style="6" customWidth="1"/>
    <col min="9" max="9" width="9.375" style="6" customWidth="1"/>
    <col min="10" max="10" width="10.875" style="6" customWidth="1"/>
  </cols>
  <sheetData>
    <row r="2" spans="2:11" ht="22.75" customHeight="1" x14ac:dyDescent="0.2">
      <c r="B2" s="154" t="s">
        <v>0</v>
      </c>
      <c r="C2" s="154"/>
      <c r="D2" s="154"/>
      <c r="E2" s="154"/>
      <c r="F2" s="154"/>
      <c r="G2" s="154"/>
      <c r="H2" s="154"/>
      <c r="I2" s="154"/>
      <c r="J2" s="154"/>
    </row>
    <row r="3" spans="2:11" ht="18.7" customHeight="1" x14ac:dyDescent="0.2">
      <c r="B3" s="155" t="str">
        <f>'Konszignaciók főösszesítő'!B4:E4</f>
        <v>KÉSZÜLT A BUDAPEST, X., FÜZÉR UTVA 32. / HRSZ : 39003 / SZÁM ALATT LÉTESÍTENDŐ</v>
      </c>
      <c r="C3" s="155"/>
      <c r="D3" s="155"/>
      <c r="E3" s="155"/>
      <c r="F3" s="155"/>
      <c r="G3" s="155"/>
      <c r="H3" s="155"/>
      <c r="I3" s="155"/>
      <c r="J3" s="155"/>
    </row>
    <row r="4" spans="2:11" ht="32.950000000000003" customHeight="1" x14ac:dyDescent="0.2">
      <c r="B4" s="156" t="str">
        <f>'Konszignaciók főösszesítő'!B5:E5</f>
        <v>BUDAPEST, KŐBÁNYA HELYTÖRTÉNETI GYŰJTEMÉNY TERVEZETT ELHELYEZÉSÉT SZOLGÁLÓ ÉPÜLET</v>
      </c>
      <c r="C4" s="156"/>
      <c r="D4" s="156"/>
      <c r="E4" s="156"/>
      <c r="F4" s="156"/>
      <c r="G4" s="156"/>
      <c r="H4" s="156"/>
      <c r="I4" s="156"/>
      <c r="J4" s="156"/>
    </row>
    <row r="5" spans="2:11" ht="18.350000000000001" x14ac:dyDescent="0.2">
      <c r="B5" s="154" t="s">
        <v>48</v>
      </c>
      <c r="C5" s="154"/>
      <c r="D5" s="154"/>
      <c r="E5" s="154"/>
      <c r="F5" s="154"/>
      <c r="G5" s="154"/>
      <c r="H5" s="154"/>
      <c r="I5" s="154"/>
      <c r="J5" s="154"/>
    </row>
    <row r="6" spans="2:11" ht="21.25" customHeight="1" x14ac:dyDescent="0.2">
      <c r="B6" s="149" t="s">
        <v>185</v>
      </c>
      <c r="C6" s="149"/>
      <c r="D6" s="149"/>
      <c r="E6" s="149"/>
      <c r="F6" s="149"/>
      <c r="G6" s="149"/>
      <c r="H6" s="149"/>
      <c r="I6" s="149"/>
      <c r="J6" s="149"/>
    </row>
    <row r="7" spans="2:11" s="84" customFormat="1" x14ac:dyDescent="0.25">
      <c r="B7" s="83"/>
      <c r="C7" s="107"/>
      <c r="D7" s="107"/>
      <c r="E7" s="62"/>
      <c r="F7" s="62"/>
      <c r="G7" s="61"/>
      <c r="H7" s="61"/>
      <c r="I7" s="61"/>
      <c r="J7" s="61"/>
    </row>
    <row r="8" spans="2:11" x14ac:dyDescent="0.25">
      <c r="B8" s="24"/>
      <c r="C8" s="108"/>
      <c r="D8" s="108"/>
      <c r="E8" s="2"/>
      <c r="F8" s="2"/>
      <c r="G8" s="3"/>
      <c r="H8" s="3"/>
      <c r="I8" s="3"/>
      <c r="J8" s="3"/>
    </row>
    <row r="9" spans="2:11" ht="21.75" x14ac:dyDescent="0.2">
      <c r="B9" s="25" t="s">
        <v>1</v>
      </c>
      <c r="C9" s="109" t="s">
        <v>2</v>
      </c>
      <c r="D9" s="109" t="s">
        <v>12</v>
      </c>
      <c r="E9" s="31" t="s">
        <v>13</v>
      </c>
      <c r="F9" s="31" t="s">
        <v>14</v>
      </c>
      <c r="G9" s="64" t="s">
        <v>15</v>
      </c>
      <c r="H9" s="64" t="s">
        <v>16</v>
      </c>
      <c r="I9" s="64" t="s">
        <v>17</v>
      </c>
      <c r="J9" s="64" t="s">
        <v>18</v>
      </c>
    </row>
    <row r="10" spans="2:11" ht="17.5" customHeight="1" x14ac:dyDescent="0.25"/>
    <row r="11" spans="2:11" ht="29.25" customHeight="1" x14ac:dyDescent="0.2">
      <c r="B11" s="157" t="s">
        <v>68</v>
      </c>
      <c r="C11" s="158"/>
      <c r="D11" s="158"/>
      <c r="E11" s="158"/>
      <c r="F11" s="158"/>
      <c r="G11" s="158"/>
      <c r="H11" s="158"/>
      <c r="I11" s="158"/>
      <c r="J11" s="159"/>
    </row>
    <row r="12" spans="2:11" ht="33.799999999999997" customHeight="1" x14ac:dyDescent="0.2">
      <c r="B12" s="150"/>
      <c r="C12" s="151"/>
      <c r="D12" s="151"/>
      <c r="E12" s="151"/>
      <c r="F12" s="151"/>
      <c r="G12" s="151"/>
      <c r="H12" s="151"/>
      <c r="I12" s="151"/>
      <c r="J12" s="152"/>
    </row>
    <row r="13" spans="2:11" ht="40.75" customHeight="1" x14ac:dyDescent="0.25">
      <c r="B13" s="33">
        <v>1</v>
      </c>
      <c r="C13" s="30" t="s">
        <v>69</v>
      </c>
      <c r="D13" s="65" t="s">
        <v>71</v>
      </c>
      <c r="E13" s="63">
        <v>5</v>
      </c>
      <c r="F13" s="21" t="s">
        <v>21</v>
      </c>
      <c r="G13" s="121"/>
      <c r="H13" s="121"/>
      <c r="I13" s="121">
        <f t="shared" ref="I13:I21" si="0">E13*G13</f>
        <v>0</v>
      </c>
      <c r="J13" s="121">
        <f>E13*H13</f>
        <v>0</v>
      </c>
    </row>
    <row r="14" spans="2:11" ht="54" customHeight="1" x14ac:dyDescent="0.25">
      <c r="B14" s="33">
        <v>2</v>
      </c>
      <c r="C14" s="30" t="s">
        <v>70</v>
      </c>
      <c r="D14" s="65" t="s">
        <v>79</v>
      </c>
      <c r="E14" s="63">
        <v>11</v>
      </c>
      <c r="F14" s="21" t="s">
        <v>21</v>
      </c>
      <c r="G14" s="121"/>
      <c r="H14" s="121"/>
      <c r="I14" s="121">
        <f t="shared" si="0"/>
        <v>0</v>
      </c>
      <c r="J14" s="121">
        <f t="shared" ref="J14:J21" si="1">E14*H14</f>
        <v>0</v>
      </c>
    </row>
    <row r="15" spans="2:11" ht="38.25" customHeight="1" x14ac:dyDescent="0.25">
      <c r="B15" s="33">
        <v>3</v>
      </c>
      <c r="C15" s="30" t="s">
        <v>72</v>
      </c>
      <c r="D15" s="134" t="s">
        <v>192</v>
      </c>
      <c r="E15" s="135">
        <v>1</v>
      </c>
      <c r="F15" s="132" t="s">
        <v>22</v>
      </c>
      <c r="G15" s="121"/>
      <c r="H15" s="121"/>
      <c r="I15" s="121">
        <f t="shared" ref="I15" si="2">E15*G15</f>
        <v>0</v>
      </c>
      <c r="J15" s="121">
        <f t="shared" ref="J15" si="3">E15*H15</f>
        <v>0</v>
      </c>
      <c r="K15" s="133" t="s">
        <v>195</v>
      </c>
    </row>
    <row r="16" spans="2:11" ht="39.75" customHeight="1" x14ac:dyDescent="0.25">
      <c r="B16" s="33">
        <v>4</v>
      </c>
      <c r="C16" s="30" t="s">
        <v>73</v>
      </c>
      <c r="D16" s="65" t="s">
        <v>74</v>
      </c>
      <c r="E16" s="63">
        <v>2</v>
      </c>
      <c r="F16" s="21" t="s">
        <v>10</v>
      </c>
      <c r="G16" s="121"/>
      <c r="H16" s="121"/>
      <c r="I16" s="121">
        <f t="shared" si="0"/>
        <v>0</v>
      </c>
      <c r="J16" s="121">
        <f t="shared" si="1"/>
        <v>0</v>
      </c>
    </row>
    <row r="17" spans="2:11" ht="41.95" customHeight="1" x14ac:dyDescent="0.25">
      <c r="B17" s="33">
        <v>5</v>
      </c>
      <c r="C17" s="30" t="s">
        <v>75</v>
      </c>
      <c r="D17" s="65" t="s">
        <v>76</v>
      </c>
      <c r="E17" s="63">
        <v>10</v>
      </c>
      <c r="F17" s="21" t="s">
        <v>10</v>
      </c>
      <c r="G17" s="121"/>
      <c r="H17" s="121"/>
      <c r="I17" s="121">
        <f t="shared" si="0"/>
        <v>0</v>
      </c>
      <c r="J17" s="121">
        <f t="shared" si="1"/>
        <v>0</v>
      </c>
    </row>
    <row r="18" spans="2:11" ht="28.55" customHeight="1" x14ac:dyDescent="0.25">
      <c r="B18" s="33">
        <v>6</v>
      </c>
      <c r="C18" s="30" t="s">
        <v>77</v>
      </c>
      <c r="D18" s="65" t="s">
        <v>93</v>
      </c>
      <c r="E18" s="63">
        <v>2</v>
      </c>
      <c r="F18" s="21" t="s">
        <v>10</v>
      </c>
      <c r="G18" s="121"/>
      <c r="H18" s="121"/>
      <c r="I18" s="121">
        <f t="shared" si="0"/>
        <v>0</v>
      </c>
      <c r="J18" s="121">
        <f t="shared" si="1"/>
        <v>0</v>
      </c>
    </row>
    <row r="19" spans="2:11" ht="57.75" customHeight="1" x14ac:dyDescent="0.25">
      <c r="B19" s="33">
        <v>7</v>
      </c>
      <c r="C19" s="30" t="s">
        <v>78</v>
      </c>
      <c r="D19" s="65" t="s">
        <v>80</v>
      </c>
      <c r="E19" s="63">
        <v>15</v>
      </c>
      <c r="F19" s="21" t="s">
        <v>21</v>
      </c>
      <c r="G19" s="121"/>
      <c r="H19" s="121"/>
      <c r="I19" s="121">
        <f t="shared" si="0"/>
        <v>0</v>
      </c>
      <c r="J19" s="121">
        <f t="shared" si="1"/>
        <v>0</v>
      </c>
    </row>
    <row r="20" spans="2:11" ht="44.5" customHeight="1" x14ac:dyDescent="0.25">
      <c r="B20" s="33">
        <v>8</v>
      </c>
      <c r="C20" s="30" t="s">
        <v>81</v>
      </c>
      <c r="D20" s="65" t="s">
        <v>190</v>
      </c>
      <c r="E20" s="63">
        <v>8</v>
      </c>
      <c r="F20" s="21" t="s">
        <v>10</v>
      </c>
      <c r="G20" s="121"/>
      <c r="H20" s="121"/>
      <c r="I20" s="121">
        <f t="shared" si="0"/>
        <v>0</v>
      </c>
      <c r="J20" s="121">
        <f t="shared" si="1"/>
        <v>0</v>
      </c>
    </row>
    <row r="21" spans="2:11" ht="27.7" customHeight="1" x14ac:dyDescent="0.25">
      <c r="B21" s="33">
        <v>9</v>
      </c>
      <c r="C21" s="30" t="s">
        <v>82</v>
      </c>
      <c r="D21" s="131" t="s">
        <v>191</v>
      </c>
      <c r="E21" s="132">
        <v>3</v>
      </c>
      <c r="F21" s="132" t="s">
        <v>10</v>
      </c>
      <c r="G21" s="121"/>
      <c r="H21" s="121"/>
      <c r="I21" s="125">
        <f t="shared" si="0"/>
        <v>0</v>
      </c>
      <c r="J21" s="125">
        <f t="shared" si="1"/>
        <v>0</v>
      </c>
      <c r="K21" s="133" t="s">
        <v>195</v>
      </c>
    </row>
    <row r="22" spans="2:11" ht="68.3" customHeight="1" x14ac:dyDescent="0.25">
      <c r="B22" s="33">
        <v>10</v>
      </c>
      <c r="C22" s="30" t="s">
        <v>83</v>
      </c>
      <c r="D22" s="13" t="s">
        <v>94</v>
      </c>
      <c r="E22" s="21">
        <v>5</v>
      </c>
      <c r="F22" s="21" t="s">
        <v>10</v>
      </c>
      <c r="G22" s="121"/>
      <c r="H22" s="121"/>
      <c r="I22" s="125">
        <f t="shared" ref="I22:I26" si="4">E22*G22</f>
        <v>0</v>
      </c>
      <c r="J22" s="125">
        <f t="shared" ref="J22:J26" si="5">E22*H22</f>
        <v>0</v>
      </c>
    </row>
    <row r="23" spans="2:11" ht="14.95" customHeight="1" x14ac:dyDescent="0.25">
      <c r="B23" s="33">
        <v>11</v>
      </c>
      <c r="C23" s="30" t="s">
        <v>109</v>
      </c>
      <c r="D23" s="13" t="s">
        <v>113</v>
      </c>
      <c r="E23" s="21">
        <v>118</v>
      </c>
      <c r="F23" s="21" t="s">
        <v>10</v>
      </c>
      <c r="G23" s="121"/>
      <c r="H23" s="121"/>
      <c r="I23" s="121">
        <f t="shared" si="4"/>
        <v>0</v>
      </c>
      <c r="J23" s="125">
        <f t="shared" si="5"/>
        <v>0</v>
      </c>
      <c r="K23" s="133"/>
    </row>
    <row r="24" spans="2:11" ht="27.7" customHeight="1" x14ac:dyDescent="0.25">
      <c r="B24" s="33">
        <v>12</v>
      </c>
      <c r="C24" s="30" t="s">
        <v>110</v>
      </c>
      <c r="D24" s="13" t="s">
        <v>114</v>
      </c>
      <c r="E24" s="21">
        <v>35</v>
      </c>
      <c r="F24" s="21" t="s">
        <v>11</v>
      </c>
      <c r="G24" s="121"/>
      <c r="H24" s="121"/>
      <c r="I24" s="121">
        <f t="shared" si="4"/>
        <v>0</v>
      </c>
      <c r="J24" s="125">
        <f t="shared" si="5"/>
        <v>0</v>
      </c>
    </row>
    <row r="25" spans="2:11" ht="17.5" customHeight="1" x14ac:dyDescent="0.25">
      <c r="B25" s="33">
        <v>13</v>
      </c>
      <c r="C25" s="30" t="s">
        <v>111</v>
      </c>
      <c r="D25" s="13" t="s">
        <v>115</v>
      </c>
      <c r="E25" s="21">
        <v>40</v>
      </c>
      <c r="F25" s="21" t="s">
        <v>10</v>
      </c>
      <c r="G25" s="121"/>
      <c r="H25" s="121"/>
      <c r="I25" s="121">
        <f t="shared" si="4"/>
        <v>0</v>
      </c>
      <c r="J25" s="125">
        <f t="shared" si="5"/>
        <v>0</v>
      </c>
    </row>
    <row r="26" spans="2:11" ht="16.5" customHeight="1" x14ac:dyDescent="0.25">
      <c r="B26" s="97">
        <v>14</v>
      </c>
      <c r="C26" s="30" t="s">
        <v>112</v>
      </c>
      <c r="D26" s="13" t="s">
        <v>116</v>
      </c>
      <c r="E26" s="21">
        <v>1</v>
      </c>
      <c r="F26" s="21" t="s">
        <v>10</v>
      </c>
      <c r="G26" s="121"/>
      <c r="H26" s="121"/>
      <c r="I26" s="121">
        <f t="shared" si="4"/>
        <v>0</v>
      </c>
      <c r="J26" s="125">
        <f t="shared" si="5"/>
        <v>0</v>
      </c>
    </row>
    <row r="27" spans="2:11" ht="12.9" x14ac:dyDescent="0.2">
      <c r="B27" s="113"/>
      <c r="C27" s="112"/>
      <c r="D27" s="112" t="s">
        <v>33</v>
      </c>
      <c r="E27" s="118"/>
      <c r="F27" s="119"/>
      <c r="G27" s="126"/>
      <c r="H27" s="127"/>
      <c r="I27" s="124">
        <f>SUM(I13:I26)</f>
        <v>0</v>
      </c>
      <c r="J27" s="124">
        <f>SUM(J13:J26)</f>
        <v>0</v>
      </c>
    </row>
    <row r="28" spans="2:11" ht="17.5" customHeight="1" x14ac:dyDescent="0.25"/>
    <row r="29" spans="2:11" ht="17.5" customHeight="1" x14ac:dyDescent="0.25"/>
    <row r="30" spans="2:11" ht="17.5" customHeight="1" x14ac:dyDescent="0.2">
      <c r="B30" s="157" t="s">
        <v>84</v>
      </c>
      <c r="C30" s="158"/>
      <c r="D30" s="158"/>
      <c r="E30" s="158"/>
      <c r="F30" s="158"/>
      <c r="G30" s="158"/>
      <c r="H30" s="158"/>
      <c r="I30" s="158"/>
      <c r="J30" s="159"/>
    </row>
    <row r="31" spans="2:11" ht="27.2" x14ac:dyDescent="0.25">
      <c r="B31" s="60">
        <v>1</v>
      </c>
      <c r="C31" s="13" t="s">
        <v>85</v>
      </c>
      <c r="D31" s="13" t="s">
        <v>95</v>
      </c>
      <c r="E31" s="22">
        <v>3</v>
      </c>
      <c r="F31" s="21" t="s">
        <v>10</v>
      </c>
      <c r="G31" s="121"/>
      <c r="H31" s="121"/>
      <c r="I31" s="121">
        <f>ROUND(E31*G31, 0)</f>
        <v>0</v>
      </c>
      <c r="J31" s="121">
        <f>ROUND(E31*H31, 0)</f>
        <v>0</v>
      </c>
    </row>
    <row r="32" spans="2:11" ht="26.5" customHeight="1" x14ac:dyDescent="0.25">
      <c r="B32" s="60">
        <v>2</v>
      </c>
      <c r="C32" s="13" t="s">
        <v>86</v>
      </c>
      <c r="D32" s="13" t="s">
        <v>96</v>
      </c>
      <c r="E32" s="22">
        <v>1</v>
      </c>
      <c r="F32" s="21" t="s">
        <v>10</v>
      </c>
      <c r="G32" s="121"/>
      <c r="H32" s="121"/>
      <c r="I32" s="121">
        <f t="shared" ref="I32" si="6">ROUND(E32*G32, 0)</f>
        <v>0</v>
      </c>
      <c r="J32" s="121">
        <f t="shared" ref="J32" si="7">ROUND(E32*H32, 0)</f>
        <v>0</v>
      </c>
    </row>
    <row r="33" spans="2:11" ht="14.3" customHeight="1" x14ac:dyDescent="0.25">
      <c r="B33" s="60">
        <v>3</v>
      </c>
      <c r="C33" s="13" t="s">
        <v>87</v>
      </c>
      <c r="D33" s="13" t="s">
        <v>97</v>
      </c>
      <c r="E33" s="22">
        <v>1</v>
      </c>
      <c r="F33" s="21" t="s">
        <v>10</v>
      </c>
      <c r="G33" s="121"/>
      <c r="H33" s="121"/>
      <c r="I33" s="121">
        <f t="shared" ref="I33" si="8">ROUND(E33*G33, 0)</f>
        <v>0</v>
      </c>
      <c r="J33" s="121">
        <f t="shared" ref="J33" si="9">ROUND(E33*H33, 0)</f>
        <v>0</v>
      </c>
    </row>
    <row r="34" spans="2:11" ht="13.75" customHeight="1" x14ac:dyDescent="0.25">
      <c r="B34" s="60">
        <v>4</v>
      </c>
      <c r="C34" s="13" t="s">
        <v>88</v>
      </c>
      <c r="D34" s="13" t="s">
        <v>98</v>
      </c>
      <c r="E34" s="22">
        <v>1</v>
      </c>
      <c r="F34" s="21" t="s">
        <v>10</v>
      </c>
      <c r="G34" s="121"/>
      <c r="H34" s="121"/>
      <c r="I34" s="121">
        <f t="shared" ref="I34" si="10">ROUND(E34*G34, 0)</f>
        <v>0</v>
      </c>
      <c r="J34" s="121">
        <f t="shared" ref="J34" si="11">ROUND(E34*H34, 0)</f>
        <v>0</v>
      </c>
    </row>
    <row r="35" spans="2:11" ht="26.5" customHeight="1" x14ac:dyDescent="0.25">
      <c r="B35" s="60">
        <v>5</v>
      </c>
      <c r="C35" s="13" t="s">
        <v>89</v>
      </c>
      <c r="D35" s="13" t="s">
        <v>180</v>
      </c>
      <c r="E35" s="22">
        <v>1</v>
      </c>
      <c r="F35" s="21" t="s">
        <v>10</v>
      </c>
      <c r="G35" s="121"/>
      <c r="H35" s="121"/>
      <c r="I35" s="121">
        <f t="shared" ref="I35:I37" si="12">ROUND(E35*G35, 0)</f>
        <v>0</v>
      </c>
      <c r="J35" s="121">
        <f t="shared" ref="J35:J37" si="13">ROUND(E35*H35, 0)</f>
        <v>0</v>
      </c>
    </row>
    <row r="36" spans="2:11" x14ac:dyDescent="0.25">
      <c r="B36" s="60">
        <v>6</v>
      </c>
      <c r="C36" s="13" t="s">
        <v>90</v>
      </c>
      <c r="D36" s="13" t="s">
        <v>99</v>
      </c>
      <c r="E36" s="22">
        <v>1</v>
      </c>
      <c r="F36" s="21" t="s">
        <v>10</v>
      </c>
      <c r="G36" s="121"/>
      <c r="H36" s="121"/>
      <c r="I36" s="121">
        <f t="shared" si="12"/>
        <v>0</v>
      </c>
      <c r="J36" s="121">
        <f t="shared" si="13"/>
        <v>0</v>
      </c>
    </row>
    <row r="37" spans="2:11" x14ac:dyDescent="0.25">
      <c r="B37" s="60">
        <v>7</v>
      </c>
      <c r="C37" s="13" t="s">
        <v>91</v>
      </c>
      <c r="D37" s="13" t="s">
        <v>100</v>
      </c>
      <c r="E37" s="22">
        <v>1</v>
      </c>
      <c r="F37" s="21" t="s">
        <v>10</v>
      </c>
      <c r="G37" s="121"/>
      <c r="H37" s="121"/>
      <c r="I37" s="121">
        <f t="shared" si="12"/>
        <v>0</v>
      </c>
      <c r="J37" s="121">
        <f t="shared" si="13"/>
        <v>0</v>
      </c>
    </row>
    <row r="38" spans="2:11" ht="12.75" customHeight="1" x14ac:dyDescent="0.25">
      <c r="B38" s="60">
        <v>8</v>
      </c>
      <c r="C38" s="13" t="s">
        <v>92</v>
      </c>
      <c r="D38" s="13" t="s">
        <v>101</v>
      </c>
      <c r="E38" s="21">
        <v>1</v>
      </c>
      <c r="F38" s="21" t="s">
        <v>10</v>
      </c>
      <c r="G38" s="121"/>
      <c r="H38" s="121"/>
      <c r="I38" s="121">
        <f t="shared" ref="I38" si="14">ROUND(E38*G38, 0)</f>
        <v>0</v>
      </c>
      <c r="J38" s="121">
        <f t="shared" ref="J38" si="15">ROUND(E38*H38, 0)</f>
        <v>0</v>
      </c>
    </row>
    <row r="39" spans="2:11" ht="12.75" customHeight="1" x14ac:dyDescent="0.2">
      <c r="B39" s="28"/>
      <c r="C39" s="111"/>
      <c r="D39" s="111" t="s">
        <v>33</v>
      </c>
      <c r="E39" s="16"/>
      <c r="F39" s="17"/>
      <c r="G39" s="122"/>
      <c r="H39" s="123"/>
      <c r="I39" s="124">
        <f>SUM(I31:I38)</f>
        <v>0</v>
      </c>
      <c r="J39" s="124">
        <f>SUM(J31:J38)</f>
        <v>0</v>
      </c>
    </row>
    <row r="40" spans="2:11" ht="39.25" customHeight="1" x14ac:dyDescent="0.25">
      <c r="B40" s="60"/>
      <c r="C40" s="13"/>
      <c r="D40" s="13"/>
      <c r="E40" s="22"/>
      <c r="F40" s="21"/>
      <c r="G40" s="14"/>
      <c r="H40" s="14"/>
      <c r="I40" s="14"/>
      <c r="J40" s="14"/>
    </row>
    <row r="41" spans="2:11" ht="26.5" customHeight="1" x14ac:dyDescent="0.2">
      <c r="B41" s="157" t="s">
        <v>176</v>
      </c>
      <c r="C41" s="158"/>
      <c r="D41" s="158"/>
      <c r="E41" s="158"/>
      <c r="F41" s="158"/>
      <c r="G41" s="158"/>
      <c r="H41" s="158"/>
      <c r="I41" s="158"/>
      <c r="J41" s="159"/>
    </row>
    <row r="42" spans="2:11" ht="26.5" customHeight="1" x14ac:dyDescent="0.25">
      <c r="B42" s="60"/>
      <c r="C42" s="13"/>
      <c r="D42" s="13"/>
      <c r="E42" s="22"/>
      <c r="F42" s="21"/>
      <c r="G42" s="14"/>
      <c r="H42" s="14"/>
      <c r="I42" s="14"/>
      <c r="J42" s="14"/>
    </row>
    <row r="43" spans="2:11" ht="15.8" customHeight="1" x14ac:dyDescent="0.25">
      <c r="B43" s="60">
        <v>1</v>
      </c>
      <c r="C43" s="13" t="s">
        <v>102</v>
      </c>
      <c r="D43" s="13" t="s">
        <v>153</v>
      </c>
      <c r="E43" s="11">
        <v>4</v>
      </c>
      <c r="F43" s="21" t="s">
        <v>10</v>
      </c>
      <c r="G43" s="116" t="s">
        <v>175</v>
      </c>
      <c r="H43" s="116" t="s">
        <v>175</v>
      </c>
      <c r="I43" s="116" t="s">
        <v>175</v>
      </c>
      <c r="J43" s="116" t="s">
        <v>175</v>
      </c>
    </row>
    <row r="44" spans="2:11" ht="17.5" customHeight="1" x14ac:dyDescent="0.25">
      <c r="B44" s="60">
        <v>2</v>
      </c>
      <c r="C44" s="13" t="s">
        <v>103</v>
      </c>
      <c r="D44" s="13" t="s">
        <v>145</v>
      </c>
      <c r="E44" s="11">
        <v>1</v>
      </c>
      <c r="F44" s="21" t="s">
        <v>10</v>
      </c>
      <c r="G44" s="116" t="s">
        <v>175</v>
      </c>
      <c r="H44" s="116" t="s">
        <v>175</v>
      </c>
      <c r="I44" s="116" t="s">
        <v>175</v>
      </c>
      <c r="J44" s="116" t="s">
        <v>175</v>
      </c>
    </row>
    <row r="45" spans="2:11" ht="28.55" customHeight="1" x14ac:dyDescent="0.25">
      <c r="B45" s="60">
        <v>3</v>
      </c>
      <c r="C45" s="13" t="s">
        <v>104</v>
      </c>
      <c r="D45" s="13" t="s">
        <v>152</v>
      </c>
      <c r="E45" s="22">
        <v>2</v>
      </c>
      <c r="F45" s="21" t="s">
        <v>10</v>
      </c>
      <c r="G45" s="116" t="s">
        <v>175</v>
      </c>
      <c r="H45" s="116" t="s">
        <v>175</v>
      </c>
      <c r="I45" s="116" t="s">
        <v>175</v>
      </c>
      <c r="J45" s="116" t="s">
        <v>175</v>
      </c>
    </row>
    <row r="46" spans="2:11" ht="27.7" customHeight="1" x14ac:dyDescent="0.25">
      <c r="B46" s="60">
        <v>4</v>
      </c>
      <c r="C46" s="13" t="s">
        <v>105</v>
      </c>
      <c r="D46" s="13" t="s">
        <v>148</v>
      </c>
      <c r="E46" s="22">
        <v>1</v>
      </c>
      <c r="F46" s="21" t="s">
        <v>10</v>
      </c>
      <c r="G46" s="116" t="s">
        <v>175</v>
      </c>
      <c r="H46" s="116" t="s">
        <v>175</v>
      </c>
      <c r="I46" s="116" t="s">
        <v>175</v>
      </c>
      <c r="J46" s="116" t="s">
        <v>175</v>
      </c>
    </row>
    <row r="47" spans="2:11" x14ac:dyDescent="0.25">
      <c r="B47" s="60">
        <v>5</v>
      </c>
      <c r="C47" s="13" t="s">
        <v>106</v>
      </c>
      <c r="D47" s="13" t="s">
        <v>149</v>
      </c>
      <c r="E47" s="22">
        <v>1</v>
      </c>
      <c r="F47" s="21" t="s">
        <v>10</v>
      </c>
      <c r="G47" s="116" t="s">
        <v>175</v>
      </c>
      <c r="H47" s="116" t="s">
        <v>175</v>
      </c>
      <c r="I47" s="116" t="s">
        <v>175</v>
      </c>
      <c r="J47" s="116" t="s">
        <v>175</v>
      </c>
    </row>
    <row r="48" spans="2:11" ht="40.75" x14ac:dyDescent="0.25">
      <c r="B48" s="60">
        <v>6</v>
      </c>
      <c r="C48" s="13" t="s">
        <v>107</v>
      </c>
      <c r="D48" s="13" t="s">
        <v>177</v>
      </c>
      <c r="E48" s="22">
        <v>1</v>
      </c>
      <c r="F48" s="21" t="s">
        <v>22</v>
      </c>
      <c r="G48" s="121"/>
      <c r="H48" s="121"/>
      <c r="I48" s="121"/>
      <c r="J48" s="121">
        <f t="shared" ref="J48" si="16">ROUND(E48*H48, 0)</f>
        <v>0</v>
      </c>
      <c r="K48" s="105"/>
    </row>
    <row r="49" spans="2:12" ht="144" customHeight="1" x14ac:dyDescent="0.25">
      <c r="B49" s="60">
        <v>7</v>
      </c>
      <c r="C49" s="13" t="s">
        <v>108</v>
      </c>
      <c r="D49" s="117" t="s">
        <v>178</v>
      </c>
      <c r="E49" s="22">
        <v>1</v>
      </c>
      <c r="F49" s="21" t="s">
        <v>22</v>
      </c>
      <c r="G49" s="121"/>
      <c r="H49" s="121"/>
      <c r="I49" s="121"/>
      <c r="J49" s="121">
        <f t="shared" ref="J49" si="17">ROUND(E49*H49, 0)</f>
        <v>0</v>
      </c>
      <c r="K49" s="105"/>
      <c r="L49" s="105"/>
    </row>
    <row r="50" spans="2:12" ht="29.25" customHeight="1" x14ac:dyDescent="0.25">
      <c r="B50" s="60">
        <v>1</v>
      </c>
      <c r="C50" s="13" t="s">
        <v>117</v>
      </c>
      <c r="D50" s="13" t="s">
        <v>151</v>
      </c>
      <c r="E50" s="22">
        <v>3</v>
      </c>
      <c r="F50" s="21" t="s">
        <v>10</v>
      </c>
      <c r="G50" s="116" t="s">
        <v>175</v>
      </c>
      <c r="H50" s="116" t="s">
        <v>175</v>
      </c>
      <c r="I50" s="116" t="s">
        <v>175</v>
      </c>
      <c r="J50" s="116" t="s">
        <v>175</v>
      </c>
    </row>
    <row r="51" spans="2:12" x14ac:dyDescent="0.25">
      <c r="B51" s="60">
        <v>1</v>
      </c>
      <c r="C51" s="13" t="s">
        <v>118</v>
      </c>
      <c r="D51" s="13" t="s">
        <v>146</v>
      </c>
      <c r="E51" s="22">
        <v>1</v>
      </c>
      <c r="F51" s="21" t="s">
        <v>10</v>
      </c>
      <c r="G51" s="116" t="s">
        <v>175</v>
      </c>
      <c r="H51" s="116" t="s">
        <v>175</v>
      </c>
      <c r="I51" s="116" t="s">
        <v>175</v>
      </c>
      <c r="J51" s="116" t="s">
        <v>175</v>
      </c>
    </row>
    <row r="52" spans="2:12" x14ac:dyDescent="0.25">
      <c r="B52" s="60">
        <v>21</v>
      </c>
      <c r="C52" s="13" t="s">
        <v>119</v>
      </c>
      <c r="D52" s="13" t="s">
        <v>150</v>
      </c>
      <c r="E52" s="11">
        <v>2</v>
      </c>
      <c r="F52" s="12" t="s">
        <v>10</v>
      </c>
      <c r="G52" s="116" t="s">
        <v>175</v>
      </c>
      <c r="H52" s="116" t="s">
        <v>175</v>
      </c>
      <c r="I52" s="116" t="s">
        <v>175</v>
      </c>
      <c r="J52" s="116" t="s">
        <v>175</v>
      </c>
    </row>
    <row r="53" spans="2:12" ht="27.7" customHeight="1" x14ac:dyDescent="0.25">
      <c r="B53" s="60">
        <v>22</v>
      </c>
      <c r="C53" s="13" t="s">
        <v>120</v>
      </c>
      <c r="D53" s="13" t="s">
        <v>147</v>
      </c>
      <c r="E53" s="11">
        <v>1</v>
      </c>
      <c r="F53" s="12" t="s">
        <v>10</v>
      </c>
      <c r="G53" s="116" t="s">
        <v>175</v>
      </c>
      <c r="H53" s="116" t="s">
        <v>175</v>
      </c>
      <c r="I53" s="116" t="s">
        <v>175</v>
      </c>
      <c r="J53" s="116" t="s">
        <v>175</v>
      </c>
    </row>
    <row r="54" spans="2:12" ht="130.75" customHeight="1" x14ac:dyDescent="0.2">
      <c r="B54" s="60">
        <v>23</v>
      </c>
      <c r="C54" s="13" t="s">
        <v>121</v>
      </c>
      <c r="D54" s="13" t="s">
        <v>179</v>
      </c>
      <c r="E54" s="11">
        <v>1</v>
      </c>
      <c r="F54" s="12" t="s">
        <v>22</v>
      </c>
      <c r="G54" s="128"/>
      <c r="H54" s="128"/>
      <c r="I54" s="128"/>
      <c r="J54" s="128">
        <f>ROUND(E54*H54, 0)</f>
        <v>0</v>
      </c>
      <c r="K54" s="105"/>
    </row>
    <row r="55" spans="2:12" ht="55.55" customHeight="1" x14ac:dyDescent="0.25">
      <c r="B55" s="60">
        <v>24</v>
      </c>
      <c r="C55" s="13" t="s">
        <v>155</v>
      </c>
      <c r="D55" s="13" t="s">
        <v>154</v>
      </c>
      <c r="E55" s="11">
        <v>2</v>
      </c>
      <c r="F55" s="12" t="s">
        <v>10</v>
      </c>
      <c r="G55" s="116" t="s">
        <v>175</v>
      </c>
      <c r="H55" s="116" t="s">
        <v>175</v>
      </c>
      <c r="I55" s="116" t="s">
        <v>175</v>
      </c>
      <c r="J55" s="116" t="s">
        <v>175</v>
      </c>
    </row>
    <row r="56" spans="2:12" ht="14.95" customHeight="1" x14ac:dyDescent="0.2">
      <c r="B56" s="113"/>
      <c r="C56" s="112"/>
      <c r="D56" s="112" t="s">
        <v>122</v>
      </c>
      <c r="E56" s="16"/>
      <c r="F56" s="17"/>
      <c r="G56" s="18"/>
      <c r="H56" s="32"/>
      <c r="I56" s="19">
        <f>SUM(I31:I54)</f>
        <v>0</v>
      </c>
      <c r="J56" s="19">
        <f>SUM(J31:J54)</f>
        <v>0</v>
      </c>
      <c r="K56" s="105"/>
      <c r="L56" s="105"/>
    </row>
    <row r="58" spans="2:12" ht="25.5" customHeight="1" x14ac:dyDescent="0.2">
      <c r="B58" s="94"/>
      <c r="C58" s="95"/>
      <c r="D58" s="153" t="s">
        <v>187</v>
      </c>
      <c r="E58" s="153"/>
      <c r="F58" s="153"/>
      <c r="G58" s="153"/>
      <c r="H58" s="153"/>
      <c r="I58" s="96">
        <f>I56+I27+I39</f>
        <v>0</v>
      </c>
      <c r="J58" s="96">
        <f>J56+J27+J39</f>
        <v>0</v>
      </c>
      <c r="K58" s="105"/>
      <c r="L58" s="105"/>
    </row>
    <row r="124" spans="2:10" ht="129.75" customHeight="1" x14ac:dyDescent="0.25">
      <c r="B124" s="88">
        <v>24</v>
      </c>
      <c r="C124" s="13" t="s">
        <v>7</v>
      </c>
      <c r="D124" s="13" t="s">
        <v>42</v>
      </c>
      <c r="E124" s="90">
        <v>1</v>
      </c>
      <c r="F124" s="91" t="s">
        <v>22</v>
      </c>
      <c r="G124" s="92"/>
      <c r="H124" s="92"/>
      <c r="I124" s="92"/>
      <c r="J124" s="92"/>
    </row>
    <row r="125" spans="2:10" ht="105.8" customHeight="1" x14ac:dyDescent="0.25">
      <c r="B125" s="88">
        <v>25</v>
      </c>
      <c r="C125" s="13" t="s">
        <v>7</v>
      </c>
      <c r="D125" s="13" t="s">
        <v>43</v>
      </c>
      <c r="E125" s="90">
        <v>1</v>
      </c>
      <c r="F125" s="91" t="s">
        <v>22</v>
      </c>
      <c r="G125" s="92"/>
      <c r="H125" s="92"/>
      <c r="I125" s="92"/>
      <c r="J125" s="92"/>
    </row>
    <row r="126" spans="2:10" ht="105.8" customHeight="1" x14ac:dyDescent="0.25">
      <c r="B126" s="88">
        <v>26</v>
      </c>
      <c r="C126" s="13" t="s">
        <v>7</v>
      </c>
      <c r="D126" s="13" t="s">
        <v>44</v>
      </c>
      <c r="E126" s="90">
        <v>1</v>
      </c>
      <c r="F126" s="91" t="s">
        <v>22</v>
      </c>
      <c r="G126" s="92"/>
      <c r="H126" s="92"/>
      <c r="I126" s="92"/>
      <c r="J126" s="92"/>
    </row>
    <row r="127" spans="2:10" ht="39.75" customHeight="1" x14ac:dyDescent="0.25">
      <c r="B127" s="27">
        <v>27</v>
      </c>
      <c r="C127" s="13" t="s">
        <v>4</v>
      </c>
      <c r="D127" s="13" t="s">
        <v>38</v>
      </c>
      <c r="E127" s="85">
        <v>0</v>
      </c>
      <c r="F127" s="86" t="s">
        <v>19</v>
      </c>
      <c r="G127" s="87">
        <v>0</v>
      </c>
      <c r="H127" s="87">
        <v>1350</v>
      </c>
      <c r="I127" s="87">
        <f>ROUND(E127*G127, 0)</f>
        <v>0</v>
      </c>
      <c r="J127" s="87">
        <f>ROUND(E127*H127, 0)</f>
        <v>0</v>
      </c>
    </row>
    <row r="128" spans="2:10" ht="27.7" customHeight="1" x14ac:dyDescent="0.25">
      <c r="B128" s="27">
        <v>28</v>
      </c>
      <c r="C128" s="13" t="s">
        <v>3</v>
      </c>
      <c r="D128" s="13" t="s">
        <v>39</v>
      </c>
      <c r="E128" s="85">
        <v>0</v>
      </c>
      <c r="F128" s="86" t="s">
        <v>19</v>
      </c>
      <c r="G128" s="87">
        <v>0</v>
      </c>
      <c r="H128" s="87">
        <v>7600</v>
      </c>
      <c r="I128" s="87">
        <f>ROUND(E128*G128, 0)</f>
        <v>0</v>
      </c>
      <c r="J128" s="87">
        <f>ROUND(E128*H128, 0)</f>
        <v>0</v>
      </c>
    </row>
    <row r="129" spans="2:10" ht="27.7" customHeight="1" x14ac:dyDescent="0.25">
      <c r="B129" s="69"/>
      <c r="C129" s="13" t="s">
        <v>7</v>
      </c>
      <c r="D129" s="106" t="s">
        <v>46</v>
      </c>
      <c r="E129" s="90">
        <v>1</v>
      </c>
      <c r="F129" s="91" t="s">
        <v>22</v>
      </c>
      <c r="G129" s="92"/>
      <c r="H129" s="92"/>
      <c r="I129" s="92"/>
      <c r="J129" s="92"/>
    </row>
    <row r="130" spans="2:10" ht="14.95" customHeight="1" x14ac:dyDescent="0.2">
      <c r="B130" s="28"/>
      <c r="C130" s="111"/>
      <c r="D130" s="111" t="s">
        <v>40</v>
      </c>
      <c r="E130" s="16"/>
      <c r="F130" s="17"/>
      <c r="G130" s="18"/>
      <c r="H130" s="32"/>
      <c r="I130" s="19">
        <f>SUM(I35:I129)</f>
        <v>0</v>
      </c>
      <c r="J130" s="19">
        <f>SUM(J35:J129)</f>
        <v>0</v>
      </c>
    </row>
    <row r="131" spans="2:10" x14ac:dyDescent="0.25">
      <c r="B131" s="29"/>
      <c r="E131" s="20"/>
    </row>
    <row r="132" spans="2:10" x14ac:dyDescent="0.25">
      <c r="B132" s="29"/>
      <c r="E132" s="20"/>
    </row>
    <row r="133" spans="2:10" ht="13.75" customHeight="1" x14ac:dyDescent="0.25"/>
    <row r="134" spans="2:10" ht="51.8" customHeight="1" x14ac:dyDescent="0.25">
      <c r="B134" s="27">
        <v>1</v>
      </c>
      <c r="C134" s="13" t="s">
        <v>5</v>
      </c>
      <c r="D134" s="13" t="s">
        <v>47</v>
      </c>
      <c r="E134" s="8">
        <v>0</v>
      </c>
      <c r="F134" s="9" t="s">
        <v>19</v>
      </c>
      <c r="G134" s="10">
        <v>0</v>
      </c>
      <c r="H134" s="10">
        <v>9340</v>
      </c>
      <c r="I134" s="10">
        <f>ROUND(E134*G134, 0)</f>
        <v>0</v>
      </c>
      <c r="J134" s="10">
        <f>ROUND(E134*H134, 0)</f>
        <v>0</v>
      </c>
    </row>
    <row r="135" spans="2:10" ht="39.75" customHeight="1" x14ac:dyDescent="0.25">
      <c r="B135" s="27">
        <v>11</v>
      </c>
      <c r="C135" s="13" t="s">
        <v>6</v>
      </c>
      <c r="D135" s="13" t="s">
        <v>37</v>
      </c>
      <c r="E135" s="8">
        <v>0</v>
      </c>
      <c r="F135" s="9" t="s">
        <v>20</v>
      </c>
      <c r="G135" s="10">
        <v>0</v>
      </c>
      <c r="H135" s="10">
        <v>880</v>
      </c>
      <c r="I135" s="10">
        <f>ROUND(E135*G135, 0)</f>
        <v>0</v>
      </c>
      <c r="J135" s="10">
        <f>ROUND(E135*H135, 0)</f>
        <v>0</v>
      </c>
    </row>
    <row r="136" spans="2:10" ht="67.75" customHeight="1" x14ac:dyDescent="0.25">
      <c r="B136" s="27">
        <v>22</v>
      </c>
      <c r="C136" s="13" t="s">
        <v>8</v>
      </c>
      <c r="D136" s="13" t="s">
        <v>45</v>
      </c>
      <c r="E136" s="22">
        <v>0</v>
      </c>
      <c r="F136" s="21" t="s">
        <v>19</v>
      </c>
      <c r="G136" s="14">
        <v>0</v>
      </c>
      <c r="H136" s="14">
        <v>7850</v>
      </c>
      <c r="I136" s="14">
        <f>ROUND(E136*G136, 0)</f>
        <v>0</v>
      </c>
      <c r="J136" s="14">
        <f>ROUND(E136*H136, 0)</f>
        <v>0</v>
      </c>
    </row>
    <row r="137" spans="2:10" ht="40.75" customHeight="1" x14ac:dyDescent="0.25">
      <c r="B137" s="27">
        <v>23</v>
      </c>
      <c r="C137" s="13" t="s">
        <v>9</v>
      </c>
      <c r="D137" s="13" t="s">
        <v>41</v>
      </c>
      <c r="E137" s="8">
        <v>0</v>
      </c>
      <c r="F137" s="9" t="s">
        <v>19</v>
      </c>
      <c r="G137" s="10">
        <v>0</v>
      </c>
      <c r="H137" s="10">
        <v>2240</v>
      </c>
      <c r="I137" s="10">
        <f>ROUND(E137*G137, 0)</f>
        <v>0</v>
      </c>
      <c r="J137" s="10">
        <f>ROUND(E137*H137, 0)</f>
        <v>0</v>
      </c>
    </row>
    <row r="138" spans="2:10" ht="40.75" x14ac:dyDescent="0.25">
      <c r="C138" s="13" t="s">
        <v>6</v>
      </c>
      <c r="D138" s="13" t="s">
        <v>32</v>
      </c>
      <c r="E138" s="8">
        <v>0</v>
      </c>
      <c r="F138" s="9" t="s">
        <v>20</v>
      </c>
      <c r="G138" s="10">
        <v>0</v>
      </c>
      <c r="H138" s="10">
        <v>880</v>
      </c>
      <c r="I138" s="10">
        <f>ROUND(E138*G138, 0)</f>
        <v>0</v>
      </c>
      <c r="J138" s="10">
        <f>ROUND(E138*H138, 0)</f>
        <v>0</v>
      </c>
    </row>
  </sheetData>
  <sheetProtection algorithmName="SHA-512" hashValue="v8pVgGdHeVSdb8LhV5FsYUbPPsI/y5lss+aLqf+BozWdqpDAyVig9IKhAxEKHwLPFNo4XZ+1u9YYP/4WdZSm0Q==" saltValue="Z/crX72e2xF7zsugGjJn+w==" spinCount="100000" sheet="1" objects="1" scenarios="1"/>
  <mergeCells count="10">
    <mergeCell ref="B12:J12"/>
    <mergeCell ref="B30:J30"/>
    <mergeCell ref="D58:H58"/>
    <mergeCell ref="B2:J2"/>
    <mergeCell ref="B3:J3"/>
    <mergeCell ref="B4:J4"/>
    <mergeCell ref="B5:J5"/>
    <mergeCell ref="B6:J6"/>
    <mergeCell ref="B11:J11"/>
    <mergeCell ref="B41:J41"/>
  </mergeCells>
  <pageMargins left="0.47244094488188981" right="7.874015748031496E-2" top="0.51" bottom="0.71" header="0.4" footer="0.35"/>
  <pageSetup paperSize="9" scale="90" orientation="portrait" r:id="rId1"/>
  <headerFooter alignWithMargins="0">
    <oddFooter>&amp;C&amp;"Times New Roman,Normál"&amp;11&amp;P.oldal</oddFooter>
  </headerFooter>
  <rowBreaks count="2" manualBreakCount="2">
    <brk id="28" max="16383" man="1"/>
    <brk id="13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opLeftCell="A13" workbookViewId="0">
      <selection activeCell="L28" sqref="L28"/>
    </sheetView>
  </sheetViews>
  <sheetFormatPr defaultRowHeight="13.6" x14ac:dyDescent="0.25"/>
  <cols>
    <col min="1" max="1" width="3.625" style="56" customWidth="1"/>
    <col min="2" max="2" width="4.875" style="59" customWidth="1"/>
    <col min="3" max="3" width="8.25" style="56" customWidth="1"/>
    <col min="4" max="4" width="43.625" style="57" customWidth="1"/>
    <col min="5" max="5" width="14.75" style="57" customWidth="1"/>
  </cols>
  <sheetData>
    <row r="1" spans="1:11" x14ac:dyDescent="0.25">
      <c r="A1"/>
      <c r="B1" s="26"/>
      <c r="C1" s="4"/>
      <c r="D1" s="4"/>
      <c r="E1" s="5"/>
      <c r="F1" s="5"/>
      <c r="G1" s="6"/>
      <c r="H1" s="6"/>
      <c r="I1" s="6"/>
      <c r="J1" s="6"/>
    </row>
    <row r="2" spans="1:11" ht="18.350000000000001" x14ac:dyDescent="0.2">
      <c r="A2"/>
      <c r="B2" s="154" t="s">
        <v>0</v>
      </c>
      <c r="C2" s="154"/>
      <c r="D2" s="154"/>
      <c r="E2" s="154"/>
      <c r="F2" s="154"/>
      <c r="G2" s="154"/>
      <c r="H2" s="154"/>
      <c r="I2" s="154"/>
      <c r="J2" s="154"/>
    </row>
    <row r="3" spans="1:11" ht="12.9" x14ac:dyDescent="0.2">
      <c r="A3"/>
      <c r="B3" s="155" t="str">
        <f>'Konszignaciók főösszesítő'!B4:E4</f>
        <v>KÉSZÜLT A BUDAPEST, X., FÜZÉR UTVA 32. / HRSZ : 39003 / SZÁM ALATT LÉTESÍTENDŐ</v>
      </c>
      <c r="C3" s="155"/>
      <c r="D3" s="155"/>
      <c r="E3" s="155"/>
      <c r="F3" s="155"/>
      <c r="G3" s="155"/>
      <c r="H3" s="155"/>
      <c r="I3" s="155"/>
      <c r="J3" s="155"/>
    </row>
    <row r="4" spans="1:11" ht="14.3" x14ac:dyDescent="0.2">
      <c r="A4"/>
      <c r="B4" s="156" t="str">
        <f>'Konszignaciók főösszesítő'!B5:E5</f>
        <v>BUDAPEST, KŐBÁNYA HELYTÖRTÉNETI GYŰJTEMÉNY TERVEZETT ELHELYEZÉSÉT SZOLGÁLÓ ÉPÜLET</v>
      </c>
      <c r="C4" s="156"/>
      <c r="D4" s="156"/>
      <c r="E4" s="156"/>
      <c r="F4" s="156"/>
      <c r="G4" s="156"/>
      <c r="H4" s="156"/>
      <c r="I4" s="156"/>
      <c r="J4" s="156"/>
    </row>
    <row r="5" spans="1:11" ht="18.350000000000001" x14ac:dyDescent="0.2">
      <c r="A5"/>
      <c r="B5" s="154" t="s">
        <v>48</v>
      </c>
      <c r="C5" s="154"/>
      <c r="D5" s="154"/>
      <c r="E5" s="154"/>
      <c r="F5" s="154"/>
      <c r="G5" s="154"/>
      <c r="H5" s="154"/>
      <c r="I5" s="154"/>
      <c r="J5" s="154"/>
    </row>
    <row r="6" spans="1:11" ht="18.350000000000001" x14ac:dyDescent="0.2">
      <c r="A6"/>
      <c r="B6" s="149" t="s">
        <v>143</v>
      </c>
      <c r="C6" s="149"/>
      <c r="D6" s="149"/>
      <c r="E6" s="149"/>
      <c r="F6" s="149"/>
      <c r="G6" s="149"/>
      <c r="H6" s="149"/>
      <c r="I6" s="149"/>
      <c r="J6" s="149"/>
    </row>
    <row r="7" spans="1:11" x14ac:dyDescent="0.25">
      <c r="A7" s="84"/>
      <c r="B7" s="83"/>
      <c r="C7" s="23"/>
      <c r="D7" s="23"/>
      <c r="E7" s="62"/>
      <c r="F7" s="62"/>
      <c r="G7" s="61"/>
      <c r="H7" s="61"/>
      <c r="I7" s="61"/>
      <c r="J7" s="61"/>
      <c r="K7" s="84"/>
    </row>
    <row r="8" spans="1:11" x14ac:dyDescent="0.25">
      <c r="A8"/>
      <c r="B8" s="24"/>
      <c r="C8" s="1"/>
      <c r="D8" s="1"/>
      <c r="E8" s="2"/>
      <c r="F8" s="2"/>
      <c r="G8" s="3"/>
      <c r="H8" s="3"/>
      <c r="I8" s="3"/>
      <c r="J8" s="3"/>
    </row>
    <row r="9" spans="1:11" ht="21.75" x14ac:dyDescent="0.2">
      <c r="A9"/>
      <c r="B9" s="25" t="s">
        <v>1</v>
      </c>
      <c r="C9" s="31" t="s">
        <v>2</v>
      </c>
      <c r="D9" s="31" t="s">
        <v>12</v>
      </c>
      <c r="E9" s="31" t="s">
        <v>13</v>
      </c>
      <c r="F9" s="31" t="s">
        <v>14</v>
      </c>
      <c r="G9" s="64" t="s">
        <v>15</v>
      </c>
      <c r="H9" s="64" t="s">
        <v>16</v>
      </c>
      <c r="I9" s="64" t="s">
        <v>17</v>
      </c>
      <c r="J9" s="64" t="s">
        <v>18</v>
      </c>
    </row>
    <row r="10" spans="1:11" x14ac:dyDescent="0.25">
      <c r="A10"/>
      <c r="B10" s="26"/>
      <c r="C10" s="4"/>
      <c r="D10" s="4"/>
      <c r="E10" s="5"/>
      <c r="F10" s="5"/>
      <c r="G10" s="6"/>
      <c r="H10" s="6"/>
      <c r="I10" s="6"/>
      <c r="J10" s="6"/>
    </row>
    <row r="11" spans="1:11" ht="14.3" x14ac:dyDescent="0.2">
      <c r="A11"/>
      <c r="B11" s="157" t="s">
        <v>124</v>
      </c>
      <c r="C11" s="158"/>
      <c r="D11" s="158"/>
      <c r="E11" s="158"/>
      <c r="F11" s="158"/>
      <c r="G11" s="158"/>
      <c r="H11" s="158"/>
      <c r="I11" s="158"/>
      <c r="J11" s="159"/>
    </row>
    <row r="12" spans="1:11" ht="12.9" x14ac:dyDescent="0.2">
      <c r="A12"/>
      <c r="B12" s="150"/>
      <c r="C12" s="151"/>
      <c r="D12" s="151"/>
      <c r="E12" s="151"/>
      <c r="F12" s="151"/>
      <c r="G12" s="151"/>
      <c r="H12" s="151"/>
      <c r="I12" s="151"/>
      <c r="J12" s="152"/>
    </row>
    <row r="13" spans="1:11" ht="28.55" customHeight="1" x14ac:dyDescent="0.25">
      <c r="A13"/>
      <c r="B13" s="33">
        <v>1</v>
      </c>
      <c r="C13" s="30" t="s">
        <v>125</v>
      </c>
      <c r="D13" s="65" t="s">
        <v>173</v>
      </c>
      <c r="E13" s="63">
        <v>1</v>
      </c>
      <c r="F13" s="21" t="s">
        <v>10</v>
      </c>
      <c r="G13" s="121"/>
      <c r="H13" s="121"/>
      <c r="I13" s="121">
        <f>E13*G13</f>
        <v>0</v>
      </c>
      <c r="J13" s="121">
        <f>E13*H13</f>
        <v>0</v>
      </c>
    </row>
    <row r="14" spans="1:11" ht="28.55" customHeight="1" x14ac:dyDescent="0.25">
      <c r="A14"/>
      <c r="B14" s="33">
        <v>2</v>
      </c>
      <c r="C14" s="30" t="s">
        <v>158</v>
      </c>
      <c r="D14" s="65" t="s">
        <v>160</v>
      </c>
      <c r="E14" s="63">
        <v>1</v>
      </c>
      <c r="F14" s="21" t="s">
        <v>10</v>
      </c>
      <c r="G14" s="121"/>
      <c r="H14" s="121"/>
      <c r="I14" s="121">
        <f>E14*G14</f>
        <v>0</v>
      </c>
      <c r="J14" s="121">
        <f>E14*H14</f>
        <v>0</v>
      </c>
    </row>
    <row r="15" spans="1:11" ht="27.2" x14ac:dyDescent="0.25">
      <c r="A15"/>
      <c r="B15" s="33">
        <v>3</v>
      </c>
      <c r="C15" s="30" t="s">
        <v>159</v>
      </c>
      <c r="D15" s="65" t="s">
        <v>161</v>
      </c>
      <c r="E15" s="63">
        <v>1</v>
      </c>
      <c r="F15" s="21" t="s">
        <v>10</v>
      </c>
      <c r="G15" s="121"/>
      <c r="H15" s="121"/>
      <c r="I15" s="121">
        <f t="shared" ref="I15:I28" si="0">E15*G15</f>
        <v>0</v>
      </c>
      <c r="J15" s="121">
        <f>E15*H15</f>
        <v>0</v>
      </c>
    </row>
    <row r="16" spans="1:11" ht="25.5" customHeight="1" x14ac:dyDescent="0.25">
      <c r="A16"/>
      <c r="B16" s="33">
        <v>4</v>
      </c>
      <c r="C16" s="30" t="s">
        <v>126</v>
      </c>
      <c r="D16" s="65" t="s">
        <v>162</v>
      </c>
      <c r="E16" s="63">
        <v>1</v>
      </c>
      <c r="F16" s="21" t="s">
        <v>10</v>
      </c>
      <c r="G16" s="121"/>
      <c r="H16" s="121"/>
      <c r="I16" s="121">
        <f t="shared" si="0"/>
        <v>0</v>
      </c>
      <c r="J16" s="121">
        <f>E16*H16</f>
        <v>0</v>
      </c>
    </row>
    <row r="17" spans="1:10" ht="27.2" x14ac:dyDescent="0.25">
      <c r="A17"/>
      <c r="B17" s="33">
        <v>5</v>
      </c>
      <c r="C17" s="30" t="s">
        <v>127</v>
      </c>
      <c r="D17" s="120" t="s">
        <v>172</v>
      </c>
      <c r="E17" s="63">
        <v>1</v>
      </c>
      <c r="F17" s="21" t="s">
        <v>10</v>
      </c>
      <c r="G17" s="121"/>
      <c r="H17" s="121"/>
      <c r="I17" s="121">
        <f t="shared" si="0"/>
        <v>0</v>
      </c>
      <c r="J17" s="121">
        <f t="shared" ref="J17:J28" si="1">E17*H17</f>
        <v>0</v>
      </c>
    </row>
    <row r="18" spans="1:10" ht="27.2" x14ac:dyDescent="0.25">
      <c r="A18"/>
      <c r="B18" s="33">
        <v>6</v>
      </c>
      <c r="C18" s="30" t="s">
        <v>156</v>
      </c>
      <c r="D18" s="65" t="s">
        <v>163</v>
      </c>
      <c r="E18" s="63">
        <v>1</v>
      </c>
      <c r="F18" s="21" t="s">
        <v>10</v>
      </c>
      <c r="G18" s="121"/>
      <c r="H18" s="121"/>
      <c r="I18" s="121">
        <f t="shared" ref="I18" si="2">E18*G18</f>
        <v>0</v>
      </c>
      <c r="J18" s="121">
        <f t="shared" ref="J18" si="3">E18*H18</f>
        <v>0</v>
      </c>
    </row>
    <row r="19" spans="1:10" ht="27.2" x14ac:dyDescent="0.25">
      <c r="A19"/>
      <c r="B19" s="33">
        <v>7</v>
      </c>
      <c r="C19" s="30" t="s">
        <v>157</v>
      </c>
      <c r="D19" s="65" t="s">
        <v>165</v>
      </c>
      <c r="E19" s="63">
        <v>1</v>
      </c>
      <c r="F19" s="21" t="s">
        <v>10</v>
      </c>
      <c r="G19" s="121"/>
      <c r="H19" s="121"/>
      <c r="I19" s="121">
        <f t="shared" si="0"/>
        <v>0</v>
      </c>
      <c r="J19" s="121">
        <f t="shared" si="1"/>
        <v>0</v>
      </c>
    </row>
    <row r="20" spans="1:10" ht="27.2" x14ac:dyDescent="0.25">
      <c r="A20"/>
      <c r="B20" s="33">
        <v>8</v>
      </c>
      <c r="C20" s="30" t="s">
        <v>128</v>
      </c>
      <c r="D20" s="65" t="s">
        <v>164</v>
      </c>
      <c r="E20" s="63">
        <v>1</v>
      </c>
      <c r="F20" s="21" t="s">
        <v>10</v>
      </c>
      <c r="G20" s="121"/>
      <c r="H20" s="121"/>
      <c r="I20" s="121">
        <f t="shared" si="0"/>
        <v>0</v>
      </c>
      <c r="J20" s="121">
        <f t="shared" si="1"/>
        <v>0</v>
      </c>
    </row>
    <row r="21" spans="1:10" ht="27.2" x14ac:dyDescent="0.25">
      <c r="A21"/>
      <c r="B21" s="33">
        <v>9</v>
      </c>
      <c r="C21" s="30" t="s">
        <v>129</v>
      </c>
      <c r="D21" s="65" t="s">
        <v>166</v>
      </c>
      <c r="E21" s="63">
        <v>1</v>
      </c>
      <c r="F21" s="21" t="s">
        <v>10</v>
      </c>
      <c r="G21" s="121"/>
      <c r="H21" s="121"/>
      <c r="I21" s="121">
        <f t="shared" si="0"/>
        <v>0</v>
      </c>
      <c r="J21" s="121">
        <f t="shared" si="1"/>
        <v>0</v>
      </c>
    </row>
    <row r="22" spans="1:10" ht="30.25" customHeight="1" x14ac:dyDescent="0.25">
      <c r="A22"/>
      <c r="B22" s="33">
        <v>10</v>
      </c>
      <c r="C22" s="30" t="s">
        <v>130</v>
      </c>
      <c r="D22" s="65" t="s">
        <v>181</v>
      </c>
      <c r="E22" s="63">
        <v>1</v>
      </c>
      <c r="F22" s="21" t="s">
        <v>10</v>
      </c>
      <c r="G22" s="121"/>
      <c r="H22" s="121"/>
      <c r="I22" s="121">
        <f t="shared" si="0"/>
        <v>0</v>
      </c>
      <c r="J22" s="121">
        <f t="shared" si="1"/>
        <v>0</v>
      </c>
    </row>
    <row r="23" spans="1:10" ht="27.2" x14ac:dyDescent="0.25">
      <c r="A23"/>
      <c r="B23" s="33">
        <v>12</v>
      </c>
      <c r="C23" s="30" t="s">
        <v>182</v>
      </c>
      <c r="D23" s="13" t="s">
        <v>167</v>
      </c>
      <c r="E23" s="21">
        <v>1</v>
      </c>
      <c r="F23" s="21" t="s">
        <v>10</v>
      </c>
      <c r="G23" s="121"/>
      <c r="H23" s="121"/>
      <c r="I23" s="125">
        <f t="shared" si="0"/>
        <v>0</v>
      </c>
      <c r="J23" s="125">
        <f t="shared" si="1"/>
        <v>0</v>
      </c>
    </row>
    <row r="24" spans="1:10" ht="27.2" x14ac:dyDescent="0.25">
      <c r="A24"/>
      <c r="B24" s="33">
        <v>13</v>
      </c>
      <c r="C24" s="30" t="s">
        <v>131</v>
      </c>
      <c r="D24" s="13" t="s">
        <v>168</v>
      </c>
      <c r="E24" s="21">
        <v>1</v>
      </c>
      <c r="F24" s="21" t="s">
        <v>10</v>
      </c>
      <c r="G24" s="121"/>
      <c r="H24" s="121"/>
      <c r="I24" s="125">
        <f t="shared" si="0"/>
        <v>0</v>
      </c>
      <c r="J24" s="125">
        <f t="shared" si="1"/>
        <v>0</v>
      </c>
    </row>
    <row r="25" spans="1:10" ht="27.2" x14ac:dyDescent="0.25">
      <c r="A25"/>
      <c r="B25" s="33">
        <v>14</v>
      </c>
      <c r="C25" s="30" t="s">
        <v>132</v>
      </c>
      <c r="D25" s="13" t="s">
        <v>169</v>
      </c>
      <c r="E25" s="21">
        <v>1</v>
      </c>
      <c r="F25" s="21" t="s">
        <v>10</v>
      </c>
      <c r="G25" s="121"/>
      <c r="H25" s="121"/>
      <c r="I25" s="121">
        <f t="shared" si="0"/>
        <v>0</v>
      </c>
      <c r="J25" s="125">
        <f t="shared" si="1"/>
        <v>0</v>
      </c>
    </row>
    <row r="26" spans="1:10" ht="27.2" x14ac:dyDescent="0.25">
      <c r="A26"/>
      <c r="B26" s="33">
        <v>15</v>
      </c>
      <c r="C26" s="30" t="s">
        <v>133</v>
      </c>
      <c r="D26" s="13" t="s">
        <v>183</v>
      </c>
      <c r="E26" s="21">
        <v>2</v>
      </c>
      <c r="F26" s="21" t="s">
        <v>10</v>
      </c>
      <c r="G26" s="121"/>
      <c r="H26" s="121"/>
      <c r="I26" s="121">
        <f t="shared" si="0"/>
        <v>0</v>
      </c>
      <c r="J26" s="125">
        <f t="shared" si="1"/>
        <v>0</v>
      </c>
    </row>
    <row r="27" spans="1:10" ht="27.2" x14ac:dyDescent="0.25">
      <c r="A27"/>
      <c r="B27" s="33">
        <v>16</v>
      </c>
      <c r="C27" s="30" t="s">
        <v>134</v>
      </c>
      <c r="D27" s="13" t="s">
        <v>170</v>
      </c>
      <c r="E27" s="21">
        <v>1</v>
      </c>
      <c r="F27" s="21" t="s">
        <v>10</v>
      </c>
      <c r="G27" s="121"/>
      <c r="H27" s="121"/>
      <c r="I27" s="121">
        <f t="shared" si="0"/>
        <v>0</v>
      </c>
      <c r="J27" s="125">
        <f t="shared" si="1"/>
        <v>0</v>
      </c>
    </row>
    <row r="28" spans="1:10" ht="27.2" x14ac:dyDescent="0.25">
      <c r="A28"/>
      <c r="B28" s="97">
        <v>17</v>
      </c>
      <c r="C28" s="30" t="s">
        <v>135</v>
      </c>
      <c r="D28" s="13" t="s">
        <v>171</v>
      </c>
      <c r="E28" s="21">
        <v>1</v>
      </c>
      <c r="F28" s="21" t="s">
        <v>10</v>
      </c>
      <c r="G28" s="121"/>
      <c r="H28" s="121"/>
      <c r="I28" s="121">
        <f t="shared" si="0"/>
        <v>0</v>
      </c>
      <c r="J28" s="125">
        <f t="shared" si="1"/>
        <v>0</v>
      </c>
    </row>
    <row r="29" spans="1:10" ht="12.9" x14ac:dyDescent="0.2">
      <c r="A29"/>
      <c r="B29" s="28"/>
      <c r="C29" s="15"/>
      <c r="D29" s="15" t="s">
        <v>33</v>
      </c>
      <c r="E29" s="16"/>
      <c r="F29" s="17"/>
      <c r="G29" s="122"/>
      <c r="H29" s="123"/>
      <c r="I29" s="124">
        <f>SUM(I13:I28)</f>
        <v>0</v>
      </c>
      <c r="J29" s="124">
        <f>SUM(J13:J28)</f>
        <v>0</v>
      </c>
    </row>
    <row r="30" spans="1:10" x14ac:dyDescent="0.25">
      <c r="A30"/>
      <c r="B30" s="26"/>
      <c r="C30" s="4"/>
      <c r="D30" s="4"/>
      <c r="E30" s="5"/>
      <c r="F30" s="5"/>
      <c r="G30" s="6"/>
      <c r="H30" s="6"/>
      <c r="I30" s="6"/>
      <c r="J30" s="6"/>
    </row>
    <row r="31" spans="1:10" ht="12.9" x14ac:dyDescent="0.2">
      <c r="A31"/>
      <c r="B31" s="94"/>
      <c r="C31" s="95"/>
      <c r="D31" s="153" t="s">
        <v>188</v>
      </c>
      <c r="E31" s="153"/>
      <c r="F31" s="153"/>
      <c r="G31" s="153"/>
      <c r="H31" s="153"/>
      <c r="I31" s="96">
        <f>SUM(I13:I28)</f>
        <v>0</v>
      </c>
      <c r="J31" s="96">
        <f>SUM(J13:J28)</f>
        <v>0</v>
      </c>
    </row>
    <row r="32" spans="1:10" x14ac:dyDescent="0.25">
      <c r="A32"/>
      <c r="B32" s="26"/>
      <c r="C32" s="4"/>
      <c r="D32" s="4"/>
      <c r="E32" s="5"/>
      <c r="F32" s="5"/>
      <c r="G32" s="6"/>
      <c r="H32" s="6"/>
      <c r="I32" s="6"/>
      <c r="J32" s="6"/>
    </row>
    <row r="33" spans="1:10" x14ac:dyDescent="0.25">
      <c r="A33"/>
      <c r="B33" s="26"/>
      <c r="C33" s="4"/>
      <c r="D33" s="4"/>
      <c r="E33" s="5"/>
      <c r="F33" s="5"/>
      <c r="G33" s="6"/>
      <c r="H33" s="6"/>
      <c r="I33" s="6"/>
      <c r="J33" s="6"/>
    </row>
    <row r="34" spans="1:10" x14ac:dyDescent="0.25">
      <c r="A34"/>
      <c r="B34" s="26"/>
      <c r="C34" s="4"/>
      <c r="D34" s="4"/>
      <c r="E34" s="5"/>
      <c r="F34" s="5"/>
      <c r="G34" s="6"/>
      <c r="H34" s="6"/>
      <c r="I34" s="6"/>
      <c r="J34" s="6"/>
    </row>
  </sheetData>
  <sheetProtection algorithmName="SHA-512" hashValue="TXMWLt8NsukeV5kcfElU9NWKDvWsNHFUQ87mQjLz1eM8g0ZN0zWqbFe8Tb5wdX/1AXsupcm7FZVXIN8YosYnAg==" saltValue="V7tL7D3wthZrVoVe4ruvFQ==" spinCount="100000" sheet="1" objects="1" scenarios="1"/>
  <mergeCells count="8">
    <mergeCell ref="D31:H31"/>
    <mergeCell ref="B2:J2"/>
    <mergeCell ref="B3:J3"/>
    <mergeCell ref="B4:J4"/>
    <mergeCell ref="B5:J5"/>
    <mergeCell ref="B6:J6"/>
    <mergeCell ref="B11:J11"/>
    <mergeCell ref="B12:J12"/>
  </mergeCells>
  <printOptions horizontalCentered="1"/>
  <pageMargins left="0.62992125984251968" right="0.55118110236220474" top="0.59055118110236227" bottom="0.59055118110236227" header="0.43307086614173229" footer="0.43307086614173229"/>
  <pageSetup paperSize="9" orientation="portrait" horizont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03"/>
  <sheetViews>
    <sheetView tabSelected="1" zoomScaleNormal="100" workbookViewId="0">
      <selection activeCell="E9" sqref="E9:J9"/>
    </sheetView>
  </sheetViews>
  <sheetFormatPr defaultRowHeight="13.6" x14ac:dyDescent="0.25"/>
  <cols>
    <col min="1" max="1" width="1.375" customWidth="1"/>
    <col min="2" max="2" width="5.25" style="26" customWidth="1"/>
    <col min="3" max="3" width="12.25" style="4" customWidth="1"/>
    <col min="4" max="4" width="33.125" style="4" customWidth="1"/>
    <col min="5" max="5" width="6.75" style="5" customWidth="1"/>
    <col min="6" max="6" width="5.75" style="5" customWidth="1"/>
    <col min="7" max="7" width="9.125" style="6"/>
    <col min="8" max="8" width="8.125" style="6" customWidth="1"/>
    <col min="9" max="9" width="9.125" style="6"/>
    <col min="10" max="10" width="10.875" style="6" customWidth="1"/>
  </cols>
  <sheetData>
    <row r="2" spans="2:10" ht="22.75" customHeight="1" x14ac:dyDescent="0.2">
      <c r="B2" s="154" t="s">
        <v>0</v>
      </c>
      <c r="C2" s="154"/>
      <c r="D2" s="154"/>
      <c r="E2" s="154"/>
      <c r="F2" s="154"/>
      <c r="G2" s="154"/>
      <c r="H2" s="154"/>
      <c r="I2" s="154"/>
      <c r="J2" s="154"/>
    </row>
    <row r="3" spans="2:10" ht="18.7" customHeight="1" x14ac:dyDescent="0.2">
      <c r="B3" s="155" t="str">
        <f>'Konszignaciók főösszesítő'!B4:E4</f>
        <v>KÉSZÜLT A BUDAPEST, X., FÜZÉR UTVA 32. / HRSZ : 39003 / SZÁM ALATT LÉTESÍTENDŐ</v>
      </c>
      <c r="C3" s="155"/>
      <c r="D3" s="155"/>
      <c r="E3" s="155"/>
      <c r="F3" s="155"/>
      <c r="G3" s="155"/>
      <c r="H3" s="155"/>
      <c r="I3" s="155"/>
      <c r="J3" s="155"/>
    </row>
    <row r="4" spans="2:10" ht="32.950000000000003" customHeight="1" x14ac:dyDescent="0.2">
      <c r="B4" s="156" t="str">
        <f>'Konszignaciók főösszesítő'!B5:E5</f>
        <v>BUDAPEST, KŐBÁNYA HELYTÖRTÉNETI GYŰJTEMÉNY TERVEZETT ELHELYEZÉSÉT SZOLGÁLÓ ÉPÜLET</v>
      </c>
      <c r="C4" s="156"/>
      <c r="D4" s="156"/>
      <c r="E4" s="156"/>
      <c r="F4" s="156"/>
      <c r="G4" s="156"/>
      <c r="H4" s="156"/>
      <c r="I4" s="156"/>
      <c r="J4" s="156"/>
    </row>
    <row r="5" spans="2:10" ht="18.350000000000001" x14ac:dyDescent="0.2">
      <c r="B5" s="154" t="s">
        <v>48</v>
      </c>
      <c r="C5" s="154"/>
      <c r="D5" s="154"/>
      <c r="E5" s="154"/>
      <c r="F5" s="154"/>
      <c r="G5" s="154"/>
      <c r="H5" s="154"/>
      <c r="I5" s="154"/>
      <c r="J5" s="154"/>
    </row>
    <row r="6" spans="2:10" ht="21.25" customHeight="1" x14ac:dyDescent="0.2">
      <c r="B6" s="149" t="s">
        <v>144</v>
      </c>
      <c r="C6" s="149"/>
      <c r="D6" s="149"/>
      <c r="E6" s="149"/>
      <c r="F6" s="149"/>
      <c r="G6" s="149"/>
      <c r="H6" s="149"/>
      <c r="I6" s="149"/>
      <c r="J6" s="149"/>
    </row>
    <row r="7" spans="2:10" s="84" customFormat="1" x14ac:dyDescent="0.25">
      <c r="B7" s="83"/>
      <c r="C7" s="23"/>
      <c r="D7" s="23"/>
      <c r="E7" s="62"/>
      <c r="F7" s="62"/>
      <c r="G7" s="61"/>
      <c r="H7" s="61"/>
      <c r="I7" s="61"/>
      <c r="J7" s="61"/>
    </row>
    <row r="8" spans="2:10" x14ac:dyDescent="0.25">
      <c r="B8" s="24"/>
      <c r="C8" s="1"/>
      <c r="D8" s="1"/>
      <c r="E8" s="2"/>
      <c r="F8" s="2"/>
      <c r="G8" s="3"/>
      <c r="H8" s="3"/>
      <c r="I8" s="3"/>
      <c r="J8" s="3"/>
    </row>
    <row r="9" spans="2:10" ht="21.75" x14ac:dyDescent="0.2">
      <c r="B9" s="25" t="s">
        <v>1</v>
      </c>
      <c r="C9" s="31" t="s">
        <v>2</v>
      </c>
      <c r="D9" s="31" t="s">
        <v>12</v>
      </c>
      <c r="E9" s="31" t="s">
        <v>13</v>
      </c>
      <c r="F9" s="31" t="s">
        <v>14</v>
      </c>
      <c r="G9" s="64" t="s">
        <v>15</v>
      </c>
      <c r="H9" s="64" t="s">
        <v>16</v>
      </c>
      <c r="I9" s="64" t="s">
        <v>17</v>
      </c>
      <c r="J9" s="64" t="s">
        <v>18</v>
      </c>
    </row>
    <row r="10" spans="2:10" ht="17.5" customHeight="1" x14ac:dyDescent="0.25"/>
    <row r="11" spans="2:10" ht="29.25" customHeight="1" x14ac:dyDescent="0.2">
      <c r="B11" s="157" t="s">
        <v>186</v>
      </c>
      <c r="C11" s="158"/>
      <c r="D11" s="158"/>
      <c r="E11" s="158"/>
      <c r="F11" s="158"/>
      <c r="G11" s="158"/>
      <c r="H11" s="158"/>
      <c r="I11" s="158"/>
      <c r="J11" s="159"/>
    </row>
    <row r="12" spans="2:10" ht="14.95" customHeight="1" x14ac:dyDescent="0.25">
      <c r="B12" s="33">
        <v>1</v>
      </c>
      <c r="C12" s="30">
        <v>1</v>
      </c>
      <c r="D12" s="65" t="s">
        <v>136</v>
      </c>
      <c r="E12" s="63">
        <v>50</v>
      </c>
      <c r="F12" s="21" t="s">
        <v>10</v>
      </c>
      <c r="G12" s="121"/>
      <c r="H12" s="121"/>
      <c r="I12" s="121">
        <f t="shared" ref="I12:I20" si="0">E12*G12</f>
        <v>0</v>
      </c>
      <c r="J12" s="121">
        <f t="shared" ref="J12:J20" si="1">E12*H12</f>
        <v>0</v>
      </c>
    </row>
    <row r="13" spans="2:10" ht="14.3" customHeight="1" x14ac:dyDescent="0.25">
      <c r="B13" s="33">
        <v>2</v>
      </c>
      <c r="C13" s="30">
        <v>2</v>
      </c>
      <c r="D13" s="65" t="s">
        <v>137</v>
      </c>
      <c r="E13" s="63">
        <v>40</v>
      </c>
      <c r="F13" s="21" t="s">
        <v>10</v>
      </c>
      <c r="G13" s="121"/>
      <c r="H13" s="121"/>
      <c r="I13" s="121">
        <f t="shared" si="0"/>
        <v>0</v>
      </c>
      <c r="J13" s="121">
        <f t="shared" si="1"/>
        <v>0</v>
      </c>
    </row>
    <row r="14" spans="2:10" ht="13.75" customHeight="1" x14ac:dyDescent="0.25">
      <c r="B14" s="33">
        <v>3</v>
      </c>
      <c r="C14" s="30">
        <v>3</v>
      </c>
      <c r="D14" s="65" t="s">
        <v>138</v>
      </c>
      <c r="E14" s="63">
        <v>10</v>
      </c>
      <c r="F14" s="21" t="s">
        <v>10</v>
      </c>
      <c r="G14" s="121"/>
      <c r="H14" s="121"/>
      <c r="I14" s="121">
        <f t="shared" si="0"/>
        <v>0</v>
      </c>
      <c r="J14" s="121">
        <f t="shared" si="1"/>
        <v>0</v>
      </c>
    </row>
    <row r="15" spans="2:10" ht="16.5" customHeight="1" x14ac:dyDescent="0.25">
      <c r="B15" s="33">
        <v>4</v>
      </c>
      <c r="C15" s="30">
        <v>4</v>
      </c>
      <c r="D15" s="65" t="s">
        <v>139</v>
      </c>
      <c r="E15" s="63">
        <v>15</v>
      </c>
      <c r="F15" s="21" t="s">
        <v>10</v>
      </c>
      <c r="G15" s="121"/>
      <c r="H15" s="121"/>
      <c r="I15" s="121">
        <f t="shared" si="0"/>
        <v>0</v>
      </c>
      <c r="J15" s="121">
        <f t="shared" si="1"/>
        <v>0</v>
      </c>
    </row>
    <row r="16" spans="2:10" ht="52.5" customHeight="1" x14ac:dyDescent="0.25">
      <c r="B16" s="33">
        <v>5</v>
      </c>
      <c r="C16" s="30">
        <v>5</v>
      </c>
      <c r="D16" s="65" t="s">
        <v>140</v>
      </c>
      <c r="E16" s="63">
        <v>1</v>
      </c>
      <c r="F16" s="21" t="s">
        <v>22</v>
      </c>
      <c r="G16" s="121"/>
      <c r="H16" s="121"/>
      <c r="I16" s="121">
        <f t="shared" si="0"/>
        <v>0</v>
      </c>
      <c r="J16" s="121">
        <f t="shared" si="1"/>
        <v>0</v>
      </c>
    </row>
    <row r="17" spans="2:11" ht="40.75" customHeight="1" x14ac:dyDescent="0.25">
      <c r="B17" s="33">
        <v>6</v>
      </c>
      <c r="C17" s="30">
        <v>6</v>
      </c>
      <c r="D17" s="65" t="s">
        <v>141</v>
      </c>
      <c r="E17" s="63">
        <v>1</v>
      </c>
      <c r="F17" s="21" t="s">
        <v>22</v>
      </c>
      <c r="G17" s="121"/>
      <c r="H17" s="121"/>
      <c r="I17" s="121">
        <f t="shared" si="0"/>
        <v>0</v>
      </c>
      <c r="J17" s="121">
        <f t="shared" si="1"/>
        <v>0</v>
      </c>
    </row>
    <row r="18" spans="2:11" ht="41.95" customHeight="1" x14ac:dyDescent="0.25">
      <c r="B18" s="33">
        <v>7</v>
      </c>
      <c r="C18" s="30">
        <v>7</v>
      </c>
      <c r="D18" s="65" t="s">
        <v>142</v>
      </c>
      <c r="E18" s="63">
        <v>1</v>
      </c>
      <c r="F18" s="21" t="s">
        <v>22</v>
      </c>
      <c r="G18" s="121"/>
      <c r="H18" s="121"/>
      <c r="I18" s="121">
        <f t="shared" si="0"/>
        <v>0</v>
      </c>
      <c r="J18" s="121">
        <f t="shared" si="1"/>
        <v>0</v>
      </c>
    </row>
    <row r="19" spans="2:11" ht="41.95" customHeight="1" x14ac:dyDescent="0.25">
      <c r="B19" s="136">
        <v>8</v>
      </c>
      <c r="C19" s="131">
        <v>8</v>
      </c>
      <c r="D19" s="134" t="s">
        <v>193</v>
      </c>
      <c r="E19" s="135">
        <v>1</v>
      </c>
      <c r="F19" s="132" t="s">
        <v>22</v>
      </c>
      <c r="G19" s="137"/>
      <c r="H19" s="137"/>
      <c r="I19" s="137">
        <f t="shared" si="0"/>
        <v>0</v>
      </c>
      <c r="J19" s="137">
        <f t="shared" si="1"/>
        <v>0</v>
      </c>
      <c r="K19" s="133" t="s">
        <v>195</v>
      </c>
    </row>
    <row r="20" spans="2:11" ht="41.95" customHeight="1" x14ac:dyDescent="0.25">
      <c r="B20" s="136">
        <v>9</v>
      </c>
      <c r="C20" s="131">
        <v>9</v>
      </c>
      <c r="D20" s="134" t="s">
        <v>194</v>
      </c>
      <c r="E20" s="135">
        <v>1</v>
      </c>
      <c r="F20" s="132" t="s">
        <v>22</v>
      </c>
      <c r="G20" s="137"/>
      <c r="H20" s="137"/>
      <c r="I20" s="137">
        <f t="shared" si="0"/>
        <v>0</v>
      </c>
      <c r="J20" s="137">
        <f t="shared" si="1"/>
        <v>0</v>
      </c>
      <c r="K20" s="133" t="s">
        <v>195</v>
      </c>
    </row>
    <row r="21" spans="2:11" ht="12.9" x14ac:dyDescent="0.2">
      <c r="B21" s="28"/>
      <c r="C21" s="15"/>
      <c r="D21" s="15" t="s">
        <v>33</v>
      </c>
      <c r="E21" s="16"/>
      <c r="F21" s="17"/>
      <c r="G21" s="18"/>
      <c r="H21" s="32"/>
      <c r="I21" s="19">
        <f>SUM(I12:I20)</f>
        <v>0</v>
      </c>
      <c r="J21" s="19">
        <f>SUM(J12:J20)</f>
        <v>0</v>
      </c>
    </row>
    <row r="22" spans="2:11" s="104" customFormat="1" ht="12.9" x14ac:dyDescent="0.2">
      <c r="B22" s="98"/>
      <c r="C22" s="99"/>
      <c r="D22" s="99"/>
      <c r="E22" s="100"/>
      <c r="F22" s="101"/>
      <c r="G22" s="102"/>
      <c r="H22" s="102"/>
      <c r="I22" s="103"/>
      <c r="J22" s="103"/>
    </row>
    <row r="23" spans="2:11" ht="25.5" customHeight="1" x14ac:dyDescent="0.2">
      <c r="B23" s="94"/>
      <c r="C23" s="95"/>
      <c r="D23" s="153" t="s">
        <v>189</v>
      </c>
      <c r="E23" s="153"/>
      <c r="F23" s="153"/>
      <c r="G23" s="153"/>
      <c r="H23" s="153"/>
      <c r="I23" s="96">
        <f>SUM(I12:I20)</f>
        <v>0</v>
      </c>
      <c r="J23" s="96">
        <f>SUM(J12:J20)</f>
        <v>0</v>
      </c>
    </row>
    <row r="89" spans="2:10" ht="129.75" customHeight="1" x14ac:dyDescent="0.25">
      <c r="B89" s="88">
        <v>24</v>
      </c>
      <c r="C89" s="89" t="s">
        <v>7</v>
      </c>
      <c r="D89" s="89" t="s">
        <v>42</v>
      </c>
      <c r="E89" s="90">
        <v>1</v>
      </c>
      <c r="F89" s="91" t="s">
        <v>22</v>
      </c>
      <c r="G89" s="92"/>
      <c r="H89" s="92"/>
      <c r="I89" s="92"/>
      <c r="J89" s="92"/>
    </row>
    <row r="90" spans="2:10" ht="105.8" customHeight="1" x14ac:dyDescent="0.25">
      <c r="B90" s="88">
        <v>25</v>
      </c>
      <c r="C90" s="89" t="s">
        <v>7</v>
      </c>
      <c r="D90" s="89" t="s">
        <v>43</v>
      </c>
      <c r="E90" s="90">
        <v>1</v>
      </c>
      <c r="F90" s="91" t="s">
        <v>22</v>
      </c>
      <c r="G90" s="92"/>
      <c r="H90" s="92"/>
      <c r="I90" s="92"/>
      <c r="J90" s="92"/>
    </row>
    <row r="91" spans="2:10" ht="105.8" customHeight="1" x14ac:dyDescent="0.25">
      <c r="B91" s="88">
        <v>26</v>
      </c>
      <c r="C91" s="89" t="s">
        <v>7</v>
      </c>
      <c r="D91" s="89" t="s">
        <v>44</v>
      </c>
      <c r="E91" s="90">
        <v>1</v>
      </c>
      <c r="F91" s="91" t="s">
        <v>22</v>
      </c>
      <c r="G91" s="92"/>
      <c r="H91" s="92"/>
      <c r="I91" s="92"/>
      <c r="J91" s="92"/>
    </row>
    <row r="92" spans="2:10" ht="39.75" customHeight="1" x14ac:dyDescent="0.25">
      <c r="B92" s="27">
        <v>27</v>
      </c>
      <c r="C92" s="68" t="s">
        <v>4</v>
      </c>
      <c r="D92" s="68" t="s">
        <v>38</v>
      </c>
      <c r="E92" s="85">
        <v>0</v>
      </c>
      <c r="F92" s="86" t="s">
        <v>19</v>
      </c>
      <c r="G92" s="87">
        <v>0</v>
      </c>
      <c r="H92" s="87">
        <v>1350</v>
      </c>
      <c r="I92" s="87">
        <f>ROUND(E92*G92, 0)</f>
        <v>0</v>
      </c>
      <c r="J92" s="87">
        <f>ROUND(E92*H92, 0)</f>
        <v>0</v>
      </c>
    </row>
    <row r="93" spans="2:10" ht="27.7" customHeight="1" x14ac:dyDescent="0.25">
      <c r="B93" s="27">
        <v>28</v>
      </c>
      <c r="C93" s="68" t="s">
        <v>3</v>
      </c>
      <c r="D93" s="68" t="s">
        <v>39</v>
      </c>
      <c r="E93" s="85">
        <v>0</v>
      </c>
      <c r="F93" s="86" t="s">
        <v>19</v>
      </c>
      <c r="G93" s="87">
        <v>0</v>
      </c>
      <c r="H93" s="87">
        <v>7600</v>
      </c>
      <c r="I93" s="87">
        <f>ROUND(E93*G93, 0)</f>
        <v>0</v>
      </c>
      <c r="J93" s="87">
        <f>ROUND(E93*H93, 0)</f>
        <v>0</v>
      </c>
    </row>
    <row r="94" spans="2:10" ht="27.7" customHeight="1" x14ac:dyDescent="0.25">
      <c r="B94" s="69"/>
      <c r="C94" s="68" t="s">
        <v>7</v>
      </c>
      <c r="D94" s="93" t="s">
        <v>46</v>
      </c>
      <c r="E94" s="90">
        <v>1</v>
      </c>
      <c r="F94" s="91" t="s">
        <v>22</v>
      </c>
      <c r="G94" s="92"/>
      <c r="H94" s="92"/>
      <c r="I94" s="92"/>
      <c r="J94" s="92"/>
    </row>
    <row r="95" spans="2:10" ht="14.95" customHeight="1" x14ac:dyDescent="0.2">
      <c r="B95" s="28"/>
      <c r="C95" s="15"/>
      <c r="D95" s="15" t="s">
        <v>40</v>
      </c>
      <c r="E95" s="16"/>
      <c r="F95" s="17"/>
      <c r="G95" s="18"/>
      <c r="H95" s="32"/>
      <c r="I95" s="19">
        <f>SUM(I23:I94)</f>
        <v>0</v>
      </c>
      <c r="J95" s="19">
        <f>SUM(J23:J94)</f>
        <v>0</v>
      </c>
    </row>
    <row r="96" spans="2:10" x14ac:dyDescent="0.25">
      <c r="B96" s="29"/>
      <c r="E96" s="20"/>
    </row>
    <row r="97" spans="2:10" x14ac:dyDescent="0.25">
      <c r="B97" s="29"/>
      <c r="E97" s="20"/>
    </row>
    <row r="98" spans="2:10" ht="13.75" customHeight="1" x14ac:dyDescent="0.25"/>
    <row r="99" spans="2:10" ht="51.8" customHeight="1" x14ac:dyDescent="0.25">
      <c r="B99" s="27">
        <v>1</v>
      </c>
      <c r="C99" s="7" t="s">
        <v>5</v>
      </c>
      <c r="D99" s="67" t="s">
        <v>47</v>
      </c>
      <c r="E99" s="8">
        <v>0</v>
      </c>
      <c r="F99" s="9" t="s">
        <v>19</v>
      </c>
      <c r="G99" s="10">
        <v>0</v>
      </c>
      <c r="H99" s="10">
        <v>9340</v>
      </c>
      <c r="I99" s="10">
        <f>ROUND(E99*G99, 0)</f>
        <v>0</v>
      </c>
      <c r="J99" s="10">
        <f>ROUND(E99*H99, 0)</f>
        <v>0</v>
      </c>
    </row>
    <row r="100" spans="2:10" ht="39.75" customHeight="1" x14ac:dyDescent="0.25">
      <c r="B100" s="27">
        <v>11</v>
      </c>
      <c r="C100" s="7" t="s">
        <v>6</v>
      </c>
      <c r="D100" s="7" t="s">
        <v>37</v>
      </c>
      <c r="E100" s="8">
        <v>0</v>
      </c>
      <c r="F100" s="9" t="s">
        <v>20</v>
      </c>
      <c r="G100" s="10">
        <v>0</v>
      </c>
      <c r="H100" s="10">
        <v>880</v>
      </c>
      <c r="I100" s="10">
        <f>ROUND(E100*G100, 0)</f>
        <v>0</v>
      </c>
      <c r="J100" s="10">
        <f>ROUND(E100*H100, 0)</f>
        <v>0</v>
      </c>
    </row>
    <row r="101" spans="2:10" ht="67.75" customHeight="1" x14ac:dyDescent="0.25">
      <c r="B101" s="27">
        <v>22</v>
      </c>
      <c r="C101" s="13" t="s">
        <v>8</v>
      </c>
      <c r="D101" s="13" t="s">
        <v>45</v>
      </c>
      <c r="E101" s="22">
        <v>0</v>
      </c>
      <c r="F101" s="21" t="s">
        <v>19</v>
      </c>
      <c r="G101" s="14">
        <v>0</v>
      </c>
      <c r="H101" s="14">
        <v>7850</v>
      </c>
      <c r="I101" s="14">
        <f>ROUND(E101*G101, 0)</f>
        <v>0</v>
      </c>
      <c r="J101" s="14">
        <f>ROUND(E101*H101, 0)</f>
        <v>0</v>
      </c>
    </row>
    <row r="102" spans="2:10" ht="40.75" customHeight="1" x14ac:dyDescent="0.25">
      <c r="B102" s="27">
        <v>23</v>
      </c>
      <c r="C102" s="7" t="s">
        <v>9</v>
      </c>
      <c r="D102" s="7" t="s">
        <v>41</v>
      </c>
      <c r="E102" s="8">
        <v>0</v>
      </c>
      <c r="F102" s="9" t="s">
        <v>19</v>
      </c>
      <c r="G102" s="10">
        <v>0</v>
      </c>
      <c r="H102" s="10">
        <v>2240</v>
      </c>
      <c r="I102" s="10">
        <f>ROUND(E102*G102, 0)</f>
        <v>0</v>
      </c>
      <c r="J102" s="10">
        <f>ROUND(E102*H102, 0)</f>
        <v>0</v>
      </c>
    </row>
    <row r="103" spans="2:10" ht="40.75" x14ac:dyDescent="0.25">
      <c r="C103" s="7" t="s">
        <v>6</v>
      </c>
      <c r="D103" s="7" t="s">
        <v>32</v>
      </c>
      <c r="E103" s="8">
        <v>0</v>
      </c>
      <c r="F103" s="9" t="s">
        <v>20</v>
      </c>
      <c r="G103" s="10">
        <v>0</v>
      </c>
      <c r="H103" s="10">
        <v>880</v>
      </c>
      <c r="I103" s="10">
        <f>ROUND(E103*G103, 0)</f>
        <v>0</v>
      </c>
      <c r="J103" s="10">
        <f>ROUND(E103*H103, 0)</f>
        <v>0</v>
      </c>
    </row>
  </sheetData>
  <sheetProtection algorithmName="SHA-512" hashValue="ymMf8ehsADe6YdLVeJXGPXtKEa72b53bElmUav2V6sL+/PwzCtXFcU6FfdV9xohuwZoHB2wDEspB04i1O0spkA==" saltValue="Aci8PF6phA6CcrJpiGXAQQ==" spinCount="100000" sheet="1" objects="1" scenarios="1"/>
  <mergeCells count="7">
    <mergeCell ref="D23:H23"/>
    <mergeCell ref="B2:J2"/>
    <mergeCell ref="B3:J3"/>
    <mergeCell ref="B4:J4"/>
    <mergeCell ref="B5:J5"/>
    <mergeCell ref="B6:J6"/>
    <mergeCell ref="B11:J11"/>
  </mergeCells>
  <pageMargins left="0.47244094488188981" right="7.874015748031496E-2" top="0.51" bottom="0.71" header="0.4" footer="0.35"/>
  <pageSetup paperSize="9" scale="90" orientation="portrait" r:id="rId1"/>
  <headerFooter alignWithMargins="0">
    <oddFooter>&amp;C&amp;"Times New Roman,Normál"&amp;11&amp;P.oldal</oddFooter>
  </headerFooter>
  <rowBreaks count="1" manualBreakCount="1">
    <brk id="9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7</vt:i4>
      </vt:variant>
    </vt:vector>
  </HeadingPairs>
  <TitlesOfParts>
    <vt:vector size="13" baseType="lpstr">
      <vt:lpstr>ELŐLAP</vt:lpstr>
      <vt:lpstr>Konszignaciók főösszesítő</vt:lpstr>
      <vt:lpstr>Lakatos szerkezetek </vt:lpstr>
      <vt:lpstr>beépített GYártmányok</vt:lpstr>
      <vt:lpstr>Belsőépítészet főösszesítő</vt:lpstr>
      <vt:lpstr>Mobíliák</vt:lpstr>
      <vt:lpstr>'beépített GYártmányok'!Nyomtatási_cím</vt:lpstr>
      <vt:lpstr>'Lakatos szerkezetek '!Nyomtatási_cím</vt:lpstr>
      <vt:lpstr>Mobíliák!Nyomtatási_cím</vt:lpstr>
      <vt:lpstr>'beépített GYártmányok'!Nyomtatási_terület</vt:lpstr>
      <vt:lpstr>ELŐLAP!Nyomtatási_terület</vt:lpstr>
      <vt:lpstr>'Lakatos szerkezetek '!Nyomtatási_terület</vt:lpstr>
      <vt:lpstr>Mobíliák!Nyomtatási_terület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Erzsi</dc:creator>
  <cp:lastModifiedBy>Szöllősi Erika</cp:lastModifiedBy>
  <cp:lastPrinted>2015-09-25T10:40:21Z</cp:lastPrinted>
  <dcterms:created xsi:type="dcterms:W3CDTF">2013-09-17T20:12:32Z</dcterms:created>
  <dcterms:modified xsi:type="dcterms:W3CDTF">2016-09-15T14:23:28Z</dcterms:modified>
</cp:coreProperties>
</file>