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előkészítés\költségvetések\"/>
    </mc:Choice>
  </mc:AlternateContent>
  <bookViews>
    <workbookView xWindow="0" yWindow="0" windowWidth="21097" windowHeight="9700" tabRatio="820" activeTab="2"/>
  </bookViews>
  <sheets>
    <sheet name="ELŐLAP" sheetId="5" r:id="rId1"/>
    <sheet name="általános leírás" sheetId="4" r:id="rId2"/>
    <sheet name="Bontás főösszesítő" sheetId="6" r:id="rId3"/>
    <sheet name="I-II. ütem bontás kv" sheetId="10" r:id="rId4"/>
  </sheets>
  <definedNames>
    <definedName name="_xlnm.Print_Titles" localSheetId="3">'I-II. ütem bontás kv'!$1:$9</definedName>
    <definedName name="_xlnm.Print_Area" localSheetId="1">'általános leírás'!$B$1:$B$40</definedName>
    <definedName name="_xlnm.Print_Area" localSheetId="0">ELŐLAP!$A$1:$H$45</definedName>
    <definedName name="_xlnm.Print_Area" localSheetId="3">'I-II. ütem bontás kv'!$A$1:$J$171</definedName>
  </definedNames>
  <calcPr calcId="171027"/>
</workbook>
</file>

<file path=xl/calcChain.xml><?xml version="1.0" encoding="utf-8"?>
<calcChain xmlns="http://schemas.openxmlformats.org/spreadsheetml/2006/main">
  <c r="J41" i="10" l="1"/>
  <c r="D15" i="6"/>
  <c r="J27" i="10" l="1"/>
  <c r="I27" i="10"/>
  <c r="J24" i="10"/>
  <c r="I24" i="10"/>
  <c r="J20" i="10"/>
  <c r="I20" i="10"/>
  <c r="J19" i="10"/>
  <c r="I19" i="10"/>
  <c r="J17" i="10"/>
  <c r="I17" i="10"/>
  <c r="J40" i="10" l="1"/>
  <c r="I40" i="10"/>
  <c r="J39" i="10"/>
  <c r="I39" i="10"/>
  <c r="J38" i="10"/>
  <c r="I38" i="10"/>
  <c r="J37" i="10"/>
  <c r="I37" i="10"/>
  <c r="J36" i="10"/>
  <c r="I36" i="10"/>
  <c r="J35" i="10"/>
  <c r="I35" i="10"/>
  <c r="I41" i="10" s="1"/>
  <c r="I94" i="10" l="1"/>
  <c r="J94" i="10"/>
  <c r="E63" i="10"/>
  <c r="I67" i="10"/>
  <c r="I65" i="10"/>
  <c r="J67" i="10"/>
  <c r="J65" i="10"/>
  <c r="J64" i="10"/>
  <c r="I64" i="10"/>
  <c r="I89" i="10"/>
  <c r="J89" i="10"/>
  <c r="I91" i="10"/>
  <c r="J91" i="10"/>
  <c r="J82" i="10"/>
  <c r="I82" i="10"/>
  <c r="I72" i="10"/>
  <c r="J72" i="10"/>
  <c r="E58" i="10"/>
  <c r="J58" i="10" s="1"/>
  <c r="I83" i="10"/>
  <c r="J83" i="10"/>
  <c r="I84" i="10"/>
  <c r="J84" i="10"/>
  <c r="I85" i="10"/>
  <c r="J85" i="10"/>
  <c r="I53" i="10"/>
  <c r="J50" i="10"/>
  <c r="I55" i="10"/>
  <c r="J55" i="10"/>
  <c r="I90" i="10"/>
  <c r="J90" i="10"/>
  <c r="J76" i="10"/>
  <c r="J63" i="10"/>
  <c r="E62" i="10"/>
  <c r="J62" i="10" s="1"/>
  <c r="I69" i="10"/>
  <c r="I70" i="10"/>
  <c r="J70" i="10"/>
  <c r="J93" i="10"/>
  <c r="I93" i="10"/>
  <c r="J92" i="10"/>
  <c r="I92" i="10"/>
  <c r="J75" i="10"/>
  <c r="I75" i="10"/>
  <c r="J88" i="10"/>
  <c r="I88" i="10"/>
  <c r="J87" i="10"/>
  <c r="I87" i="10"/>
  <c r="J86" i="10"/>
  <c r="I86" i="10"/>
  <c r="J80" i="10"/>
  <c r="I80" i="10"/>
  <c r="J79" i="10"/>
  <c r="I79" i="10"/>
  <c r="J78" i="10"/>
  <c r="I78" i="10"/>
  <c r="J77" i="10"/>
  <c r="I77" i="10"/>
  <c r="I76" i="10"/>
  <c r="J74" i="10"/>
  <c r="I74" i="10"/>
  <c r="J73" i="10"/>
  <c r="I73" i="10"/>
  <c r="J71" i="10"/>
  <c r="I71" i="10"/>
  <c r="J177" i="10"/>
  <c r="I177" i="10"/>
  <c r="J68" i="10"/>
  <c r="I68" i="10"/>
  <c r="J66" i="10"/>
  <c r="I66" i="10"/>
  <c r="I61" i="10"/>
  <c r="J61" i="10"/>
  <c r="I50" i="10"/>
  <c r="I60" i="10"/>
  <c r="J60" i="10"/>
  <c r="I63" i="10"/>
  <c r="J59" i="10"/>
  <c r="I59" i="10"/>
  <c r="J57" i="10"/>
  <c r="I57" i="10"/>
  <c r="J56" i="10"/>
  <c r="I56" i="10"/>
  <c r="J51" i="10"/>
  <c r="I51" i="10"/>
  <c r="J49" i="10"/>
  <c r="I49" i="10"/>
  <c r="J54" i="10"/>
  <c r="I54" i="10"/>
  <c r="J53" i="10"/>
  <c r="J48" i="10"/>
  <c r="I48" i="10"/>
  <c r="J26" i="10"/>
  <c r="I26" i="10"/>
  <c r="I15" i="10"/>
  <c r="J15" i="10"/>
  <c r="J167" i="10"/>
  <c r="I167" i="10"/>
  <c r="J166" i="10"/>
  <c r="I166" i="10"/>
  <c r="J176" i="10"/>
  <c r="I176" i="10"/>
  <c r="J175" i="10"/>
  <c r="I175" i="10"/>
  <c r="J174" i="10"/>
  <c r="I174" i="10"/>
  <c r="J52" i="10"/>
  <c r="I52" i="10"/>
  <c r="J173" i="10"/>
  <c r="I173" i="10"/>
  <c r="J28" i="10"/>
  <c r="I28" i="10"/>
  <c r="J25" i="10"/>
  <c r="I25" i="10"/>
  <c r="J23" i="10"/>
  <c r="I23" i="10"/>
  <c r="J22" i="10"/>
  <c r="I22" i="10"/>
  <c r="J21" i="10"/>
  <c r="I21" i="10"/>
  <c r="J18" i="10"/>
  <c r="I18" i="10"/>
  <c r="J16" i="10"/>
  <c r="I16" i="10"/>
  <c r="J14" i="10"/>
  <c r="I14" i="10"/>
  <c r="J13" i="10"/>
  <c r="I13" i="10"/>
  <c r="B5" i="4"/>
  <c r="B5" i="6" s="1"/>
  <c r="B4" i="10" s="1"/>
  <c r="B4" i="6"/>
  <c r="B3" i="10" s="1"/>
  <c r="I81" i="10"/>
  <c r="J81" i="10"/>
  <c r="J69" i="10"/>
  <c r="B4" i="4"/>
  <c r="I29" i="10" l="1"/>
  <c r="J95" i="10"/>
  <c r="I62" i="10"/>
  <c r="J29" i="10"/>
  <c r="I58" i="10"/>
  <c r="I95" i="10" s="1"/>
  <c r="E15" i="6" l="1"/>
  <c r="J169" i="10"/>
  <c r="I169" i="10"/>
  <c r="D16" i="6" l="1"/>
  <c r="D17" i="6" l="1"/>
  <c r="D18" i="6" s="1"/>
</calcChain>
</file>

<file path=xl/sharedStrings.xml><?xml version="1.0" encoding="utf-8"?>
<sst xmlns="http://schemas.openxmlformats.org/spreadsheetml/2006/main" count="308" uniqueCount="201">
  <si>
    <t>TÉTELES TERVEZŐI KÖLTSÉGVETÉS</t>
  </si>
  <si>
    <t>Ssz.</t>
  </si>
  <si>
    <t>Tételszám</t>
  </si>
  <si>
    <t>21-011-11.8</t>
  </si>
  <si>
    <t>21-011-12</t>
  </si>
  <si>
    <t>31-000-11.1.1</t>
  </si>
  <si>
    <t>31-000-12.3</t>
  </si>
  <si>
    <t>31-000-13.2</t>
  </si>
  <si>
    <t>31-000-14.2</t>
  </si>
  <si>
    <t>37-000-1.1</t>
  </si>
  <si>
    <t>37-000-1.2</t>
  </si>
  <si>
    <t>37-000-1.3</t>
  </si>
  <si>
    <t>33-000-31.1.1</t>
  </si>
  <si>
    <t>33-000-32.1</t>
  </si>
  <si>
    <t>35-000-1.1</t>
  </si>
  <si>
    <t>35-000-4</t>
  </si>
  <si>
    <t>36-000-1.4</t>
  </si>
  <si>
    <t>41-000-1</t>
  </si>
  <si>
    <t>42-000-1.1.1</t>
  </si>
  <si>
    <t>42-000-4.1</t>
  </si>
  <si>
    <t>42-000-4.5</t>
  </si>
  <si>
    <t>42-000-5.2.1</t>
  </si>
  <si>
    <t>43-000-1</t>
  </si>
  <si>
    <t>43-000-5</t>
  </si>
  <si>
    <t>43-000-7</t>
  </si>
  <si>
    <t>43-000-8</t>
  </si>
  <si>
    <t>43-000-11</t>
  </si>
  <si>
    <t>43-000-13.1</t>
  </si>
  <si>
    <t>45-000-1.1.2</t>
  </si>
  <si>
    <t>45-000-2.1</t>
  </si>
  <si>
    <t>45-000-3.3</t>
  </si>
  <si>
    <t>45-000-3.4</t>
  </si>
  <si>
    <t>K</t>
  </si>
  <si>
    <t>M21-003-8.1.1.1.3</t>
  </si>
  <si>
    <t>M21-011-1.2.1</t>
  </si>
  <si>
    <t>Nyílásbontás, bármilyen égetett kerámia válaszfalban, 12 cm vastagságig</t>
  </si>
  <si>
    <t xml:space="preserve">db     </t>
  </si>
  <si>
    <t>Kémények bontása, épületen belül</t>
  </si>
  <si>
    <t>Kémények bontása, tetőn kívül</t>
  </si>
  <si>
    <t>db</t>
  </si>
  <si>
    <t>fm</t>
  </si>
  <si>
    <t>Tétel szövege</t>
  </si>
  <si>
    <t>Menny.</t>
  </si>
  <si>
    <t>Egység</t>
  </si>
  <si>
    <t>Anyag egységár</t>
  </si>
  <si>
    <t>Díj egységre</t>
  </si>
  <si>
    <t>Anyag összesen</t>
  </si>
  <si>
    <t>Díj    összesen</t>
  </si>
  <si>
    <t xml:space="preserve">m3     </t>
  </si>
  <si>
    <t xml:space="preserve">m2     </t>
  </si>
  <si>
    <t>Függőereszcsatorna bontása, 50 cm kiterített szélességig</t>
  </si>
  <si>
    <t>Lefolyó csatorna bontása 50 cm kiterített szélességig</t>
  </si>
  <si>
    <t>Szegélyek, párkány könyöklő bontása, 100 cm kiterített szélességig</t>
  </si>
  <si>
    <t>Tetőkibúvó ajtó vagy tetőablak bontása</t>
  </si>
  <si>
    <t>Fémlemezfedés bontása, egyszerű, korcolt</t>
  </si>
  <si>
    <t xml:space="preserve">m2   </t>
  </si>
  <si>
    <t>m2</t>
  </si>
  <si>
    <t>klt</t>
  </si>
  <si>
    <t>KÉSZÜLT :</t>
  </si>
  <si>
    <t>KÖLTSÉGVETÉS FŐÖSSZESÍTŐ</t>
  </si>
  <si>
    <t>Anyag összege</t>
  </si>
  <si>
    <t>Díj összege</t>
  </si>
  <si>
    <t>Nettó anyag és díj összesen :</t>
  </si>
  <si>
    <t>Nettó anyag + díj összesen :</t>
  </si>
  <si>
    <t>ÁFA 27 %</t>
  </si>
  <si>
    <t>Bruttó anyag + díj összesen :</t>
  </si>
  <si>
    <t>Ssz</t>
  </si>
  <si>
    <t>Faragott kő- és téglaburkolatok bontása, padlóburkolat, lapjára fektetett kisméretű vagy üreges padlástégla</t>
  </si>
  <si>
    <t>BUDAPEST, KŐBÁNYA HELYTÖRTÉNETI GYŰJTEMÉNY TERVEZETT ELHELYEZÉSÉT SZOLGÁLÓ ÉPÜLET</t>
  </si>
  <si>
    <t>BONTÁSI MUNKÁIHOZ</t>
  </si>
  <si>
    <t>BUDAPEST, 2015. SZEPTEMBER</t>
  </si>
  <si>
    <t>I. ÜTEM</t>
  </si>
  <si>
    <t>A költségvetés együtt kezelendő a kiadott tervdokumentációval, a műszaki leírásokkal és a helyszíni bejáráson tapasztaltakkal.</t>
  </si>
  <si>
    <t>A bontási munkák egységárába beleértendők a bontáshoz szükséges segédszerkezetek, gépek és berendezések, dúcolások, alátámasztások, életveszélyt elhárító szerkezetek ára is !</t>
  </si>
  <si>
    <t>ÁLTALÁNOS LEÍRÁS A BONTÁSI MUNKÁK KÖLTSÉGVETÉSÉHEZ</t>
  </si>
  <si>
    <t>A kertben nem bonthatók el a lakók közlekedési útvonalán lévő szerkezetek / lépcsők, járdák, korlát stb /</t>
  </si>
  <si>
    <t>II. ÜTEM</t>
  </si>
  <si>
    <t>Jelen költségvetés I. és II. ütemében nem szerepeltetett bontási munkák a kiviteli terv adott szakági munkáihoz tartozó tételes költségvetésben fognak szerepelni !</t>
  </si>
  <si>
    <t>A bontás során figyelembe kell venni, hogy az udvari lakásokhoz biztosítani kell a zavartalan és balesetmentes bejutást, illetve a lakások folyamatos áram-, gáz-, vízellátását !</t>
  </si>
  <si>
    <t>A bontási költségvetés két ütemre lett bontva, mivel a bontási munkák nem esnek egybe a teljes körű kivitelezési munkákkal vagy a tényleges bontásuk csak a kivitelezés megfelelő fázisában történhet meg.</t>
  </si>
  <si>
    <t>Az elektromos bontások során ebben az ütemben nem bonthatók el az udvari lakásokhoz tartozó elektromos elosztók, mérőórák, kábelek, a kapucsengő, villámvédelmi rendszerek.  Ezek kiváltásának pontos meghatározását az elektromos kiviteli terv fogja meghatározni.</t>
  </si>
  <si>
    <t>Ebben az ütemben minden olyan belső bontásokat el kell végezni, amelyek nem érintik a  kiviteli tervezés során pontosított munkákat.</t>
  </si>
  <si>
    <t>Az ütem tartalmazza :</t>
  </si>
  <si>
    <t>A tetőszerkezet, a tetőfedés és a kapcsolódó bádogozás és lakatos szerkezetek bontási munkáit.</t>
  </si>
  <si>
    <t>A kémények bontási munkáit.</t>
  </si>
  <si>
    <t>A homlokzati nyílászárók bontási munkáit.</t>
  </si>
  <si>
    <t>Az utcai burkolat bontási munkáit.</t>
  </si>
  <si>
    <t>Jelen költségvetés nem tartalmazza azon munkákat, amelyek  közvetlenül a kiviteli terv részét fogják képezni.</t>
  </si>
  <si>
    <t>Az utólagos falszigeteléssel kapcsolatos bontási munkák / pl : földkiemelés, fugakikaparás, faltisztítás stb / - kivéve a vakolat leverési munkák.</t>
  </si>
  <si>
    <t>KÉSZÜLT A BUDAPEST, X., FÜZÉR UTVA 32. / HRSZ : 39003 / SZÁM ALATT LÉTESÍTENDŐ</t>
  </si>
  <si>
    <t>Az alapfeltárási munkák és az ezzel kapcsolatos esetleges bontási munkák.</t>
  </si>
  <si>
    <t xml:space="preserve">A homlokzat felújítással kapcsolatos esetleges bontási munkák / pl : téglaburkolatok, vakolatdíszek, párkányok stb /. </t>
  </si>
  <si>
    <t xml:space="preserve"> A gépészeti kiviteli terv elkészülte kor pontosított bontási munkák / pl : horonyvésés, födém- és faláttörések, a lakásokhoz tartozó fűtési, víz- és csatorna ellátás vezetékeinek bontását. /.</t>
  </si>
  <si>
    <t xml:space="preserve"> Az elektromos kiviteli terv elkészülte kor pontosított bontási munkák / pl. : horonyvésés, födém- és faláttörések, a lakásokhoz tartozó áramellátással kapcsolatos bontási munkákat /</t>
  </si>
  <si>
    <t>Ebben az ütemben nem végezhetők el azok a munkanemek bontási munkái - amelyek beázást, állagromlást, vagyonbiztonságot veszélyeztethetnek, illetve a kivitelezéssel szorosan összefüggenek. / Ilyenek például a homlokzat felújításhoz kapcsolódó munkák, a homlokzati nyílászárók bontása, a tetőszerkezet és a tetőfedés bontási munkái, a kémények, a csapadékvíz elvezetési rendszerek bontási munkái, az utcai burkolat bontási munkái stb /</t>
  </si>
  <si>
    <t>Az épületgépészeti bontások során ebben az ütemben nem bonthatók el az udvari lakásokhoz tartozó pinceszinti víz- és szennyvíz vezetékék, a gázvezetékek, a gázmérők. Ezek kiváltásának pontos meghatározását a gépész kiviteli terv fogja meghatározni.</t>
  </si>
  <si>
    <t>Ebben az ütemben szerepelnek azok a munkarészek, amelyek közvetlenül a kivitelezés megkezdése előtt vagy közben végezhetők el, de nem tartalmazza a gépész és elektromos bontási / kiváltási munkákat, illetve a kertépítéssel kapcsolatos teljes köri bontási munkákat.</t>
  </si>
  <si>
    <t>Ilyek például :</t>
  </si>
  <si>
    <t>A tartószerkezeti munkáknál a kiviteli tervben meghatározandó / pl : utólagos nyíláskiváltásokhoz tartozó bontási munkák, horonyvésések stb / munkáit a II. ütemben vagy a kiviteli tervhez tartozó költségvetésben pontosítjuk vagy szerepeltetjük.</t>
  </si>
  <si>
    <t>Megnevezés</t>
  </si>
  <si>
    <t>I. ÜTEM bontási munkái</t>
  </si>
  <si>
    <t>II. ÜTEM bontási munkái</t>
  </si>
  <si>
    <t>M33-000-1.1.1.1.1</t>
  </si>
  <si>
    <t>Vakolat leverése nádazott mennyezetről, festékréteggel együtt - földszinten.</t>
  </si>
  <si>
    <t>Padlóburkolat bontása, lapjára fektetett kisméretű vagy üreges padlástégla - csak a bontott födém feletti részen.</t>
  </si>
  <si>
    <t>Építési törmelék kihordása épületből, depóniába rakva,  kézi erővel, konténer szállítás nélkül.</t>
  </si>
  <si>
    <t>Építési törmelék konténeres elszállítása, lerakása, lerakóhelyi díjjal.</t>
  </si>
  <si>
    <t>BONTÁS összesen :</t>
  </si>
  <si>
    <t>Fejtett föld kihordása pincéból, felrakása szállítóeszközre, talajosztály I-IV. és elszállítása lerakóhelyre.</t>
  </si>
  <si>
    <t>A kivitelezői organizációs elképzelésnek megfelelő egyéb költségek.</t>
  </si>
  <si>
    <t>2) I. ÜTEM BONTÁSI MUNKÁK</t>
  </si>
  <si>
    <t>Elektromos bontási munkák. Az átalakítással érintett területen a lámpák, szerelvények, elektromos berendezések, vezetékek bontása. A lakások energiaellátását biztosító berendezések és vezetékek jelen bontási munkáknál nem bonthatók el ! A lakások telefon, kábel TV, kaputelefon és riasztó berendezési szintén nem bontohatók ! Nem bontható el a villámvédelmi rendszer sem !</t>
  </si>
  <si>
    <t xml:space="preserve">Épületgépészeti gázellátás és fűtési rendszer bontási munkák. Az átalakítással érintett területen az öntöttvas radiárok a kazánok és a vezetékek bontása. A lakások gázellátását biztosító berendezések, mérőórák  és a lakősokhoz kapcsolódó vezetékek jelen bontási munkáknál nem bonthatók el ! </t>
  </si>
  <si>
    <t xml:space="preserve">Épületgépészeti vízellátás és szennyvízrendszer bontási munkák. Az átalakítással érintett területen a szaniterek, szerelvények és vezetékek elbontása. A lakások víz- és szennyvízzellátását biztosító berendezések, mérőórák  és a lakősokhoz kapcsolódó vezetékek jelen bontási munkáknál nem bonthatók el ! </t>
  </si>
  <si>
    <t xml:space="preserve"> A KIVITELEZŐI ORGANIZÁCIÓS ELKÉPZELÉSÉNEK MEGFELELŐ KÖLTSÉGEK, FIGYELEMBEN TARTVA A LAKOTT UDVARI SZÁRNY  MŰKÖDÉSÉNEK ÉS A LAKÓK BIZTONSÁGÁNAK BIZTOSÍTÁSÁT !</t>
  </si>
  <si>
    <t>Új padlószerkezeti  rétegének földkiemelése belső térben, kihordása épületből depóniába - pinceszinten, 35 cm szerkezeti vastagságot feltételezve ( az alapfeltárás függvénye ).</t>
  </si>
  <si>
    <t xml:space="preserve"> A kertépítéssel kapcsolatos bontási munkákat a környezetrendezési költségvetés tartalmazza !</t>
  </si>
  <si>
    <t>Sze</t>
  </si>
  <si>
    <t>Mobil WC helyszínen tartása, karbantartása a II. ütem bontási munkáinak  ideje alatt.</t>
  </si>
  <si>
    <t>Felvonulási konténer telepítése, helyszínen tartása a II. ütem bontási időtartama alatt.</t>
  </si>
  <si>
    <t>Forgalomtechnikai terv készítés és a forgalomtechnika költsége.</t>
  </si>
  <si>
    <t>2) II. ÜTEM BONTÁSI MUNKÁK</t>
  </si>
  <si>
    <t>Felülfizetés aszteszt tartamú pala veszélyes larakóhelyre való szállításáért.</t>
  </si>
  <si>
    <t>Födémfeltöltések bontása, nehéz feltöltések bontása teljes padlástérben. Csak ha a kiviteli tervben előírt módon szükséges !</t>
  </si>
  <si>
    <t>M31-000-14.2</t>
  </si>
  <si>
    <t>Aszfalburkolatos betonszerkezetű járdák bontása 10 cm vastagságban, kavicsbetonból -  utcafronti főbejáratnál.</t>
  </si>
  <si>
    <t>Beton járdák bontása 10 cm vastagságban, kavicsbetonból - az udvari fronton, az épület közvetlen környezetében.</t>
  </si>
  <si>
    <t>Kéményfedkövek bontása</t>
  </si>
  <si>
    <t>Fa tetőszerkezet bontása , északi szárnyon</t>
  </si>
  <si>
    <t>35-000-1.2</t>
  </si>
  <si>
    <t>Fa tetőszerkezet bontása, déli szárnyon</t>
  </si>
  <si>
    <t>Tetőlécezés és ellenlécezés  bontása bármely fedés alatt</t>
  </si>
  <si>
    <t>M35-000-2.1</t>
  </si>
  <si>
    <t>31-000-14.3</t>
  </si>
  <si>
    <t>Előregyártott beton beton kertilapok bontása - az udvari fronton, az épület közvetlen környezetében.</t>
  </si>
  <si>
    <t>Fa tetőszerkezet bontása, hozzáépített bontandó melléképületnél.</t>
  </si>
  <si>
    <t xml:space="preserve">Tetőfedés bontása - bármely méretű cserép </t>
  </si>
  <si>
    <t>41-000-2</t>
  </si>
  <si>
    <t>Tetőfedés bontása - bármely méretű hullámpala</t>
  </si>
  <si>
    <t>Műkő burkolatok bontása, padlóburkolat műkő felvésése  5 cm vastagságig, kapualjban</t>
  </si>
  <si>
    <t xml:space="preserve">Ablak- vagy ajtórácsok bontása </t>
  </si>
  <si>
    <t>Műkő burkolatok óvatos  bontása, műkő lépcső, előregyártott műkőből,                               ( helyísznen deponálva ) - udvari bejáratoknál.</t>
  </si>
  <si>
    <t>Műkő burkolatok óvatos  bontása, műkő lépcső, előregyártott műkőből,                              ( helyísznen deponálva ) - kapualjban.</t>
  </si>
  <si>
    <t>Hajlatbádog bontása, 100 cm kiterített szélességig</t>
  </si>
  <si>
    <t>36-000-1.5</t>
  </si>
  <si>
    <t>Faszerkezetes padláslépcső komplett bontása</t>
  </si>
  <si>
    <t>Faszerkezetes pincelépcső komplett bontása</t>
  </si>
  <si>
    <t>Elbontott tetőszerkezet ideiglenes csapadékvíz elleni védelme ponyvatakarással vagy fóliázással.</t>
  </si>
  <si>
    <t>Nyílásbontás, befalazott pincei ablakok helyének kibontása, 12 cm vastagságig</t>
  </si>
  <si>
    <t>Teherhordó és kitöltő falazat bontása, égetett agyag-kerámia termékekből, kisméretű, mészhomok, magasított vagy nagyméretű téglából, bármilyen falvastagsággal, falazó, cementes mészhabarcsból - homlokzai munkákhoz kapcsolódóan, illetve hozzáépített kis melléképületnél.</t>
  </si>
  <si>
    <t>Fém nyílászáró szerkezetek bontása, pinceablak</t>
  </si>
  <si>
    <t>Pincei boltozatok bontása, bármilyen rendszerű, falazó, cementes mészhabarcsba falazva, feltöltéssel - új belsőlépcső helyének kialakítása.</t>
  </si>
  <si>
    <t>M33-000-51.1.1</t>
  </si>
  <si>
    <t>M35-000-5.3</t>
  </si>
  <si>
    <t>Födémszerkezet csapos gerendafödém szerkezet bontása, feltöltéssel - új belsőlépcső helyén.</t>
  </si>
  <si>
    <t>42-000-4.2</t>
  </si>
  <si>
    <t>Műkő burkolatok bontása, padlóburkolat műkő felvésése  5 cm vastagságig, udvari előlépcsőknél</t>
  </si>
  <si>
    <t>Fa homlokzati nyílászáró szerkezetek óvatos bontása, ajtó, ablak vagy kapu. Tervezői vagy Megrendelői kérésre a megtartandó / javítandó nyílászárók  a helyszínen deponálva!</t>
  </si>
  <si>
    <t>M44-000-1.2</t>
  </si>
  <si>
    <t>M45-000-2.3</t>
  </si>
  <si>
    <t>Idomacél  korlát bontása udvari bejárati előlépcsőknél</t>
  </si>
  <si>
    <t>Egyéb épületlakatos szerkezetek bontása, kéményseprő járda Déli szárnynál</t>
  </si>
  <si>
    <t>Kéménymagasító lakatos szerkezezetek bontása Déli szárnynál</t>
  </si>
  <si>
    <t>Kéménymagasító lakatos szerkezezetek bontása udvari lakásoknál</t>
  </si>
  <si>
    <t>Egyéb épületlakatos szerkezetek bontása, kéményseprő járda udavri lakásoknál</t>
  </si>
  <si>
    <t>Kőlap burkolatok óvatos bontása, Déli homlokzat utcai lábazatán.</t>
  </si>
  <si>
    <t>Vakolat leverése lábazati cementvakolat - Északi szárny utcafronti részén</t>
  </si>
  <si>
    <t>Vakolat leverése homlokzatról, vakolatdíszekkel együtt - Északi szárny utcafronti részén</t>
  </si>
  <si>
    <t>M36-000-1.3</t>
  </si>
  <si>
    <t>M36-000-1.4</t>
  </si>
  <si>
    <t>Vakolat leverése lábazati cementvakolat - Északi szárny belső udvari részén</t>
  </si>
  <si>
    <t>Vakolat leverése homlokzatról, vakolatdíszekkel együtt - Északi szárny belső udvari részén</t>
  </si>
  <si>
    <t>Tetődeszkázatok bontása</t>
  </si>
  <si>
    <t>M36-000-1.1.3</t>
  </si>
  <si>
    <t>Beton aljzatok bontása 10 cm vastagságig, kavicsbetonból, salakbetonból - feltételezett mennyiség !</t>
  </si>
  <si>
    <t>Lépcsőszerkezetek és pihenők bontása, betonból, C16/20 betonminőségig, melléképület mellett.</t>
  </si>
  <si>
    <t>Felülfizetés aszbeszttartalmú palafedés veszélyes hulladéként való elszállításért</t>
  </si>
  <si>
    <t>Nyílásbontás, égetett-agyag kerámia teherhordó, tömör téglafalban - Előirányzott mennyiség !</t>
  </si>
  <si>
    <t>Építési törmelék kihordása épületből, depóniába rakva,  kézi erővel, konténer szállítás nélkül - Előirányzott mennyiség !</t>
  </si>
  <si>
    <t>Építési törmelék konténeres elszállítása, lerakása, lerakóhelyi díjjal - Előirányzott mennyiség !</t>
  </si>
  <si>
    <t>TÉTELES ÁRAZOTT TERVEZŐI KÖLTSÉGVETÉS</t>
  </si>
  <si>
    <t xml:space="preserve"> 1) IDEIGLENES MELLÉKLÉTESÍTMÉNYEK, EGYÉB FELVONOLÁSI ÉS JÁRULÉKOS KÖLTSÉGEK (bontás+kivitelezés)</t>
  </si>
  <si>
    <t>A bontáshoz/építéshez szükséges balesetelhárító segédszerkezetek elhelyezése az udvari lakok kapualjon keresztül törtőnő biztonságos közlekedése érdekében, a kivitelező organizációs elképzelésének megfelelően, a Megrendelővel egyeztetett módon !</t>
  </si>
  <si>
    <t>A bontáshoz/építéshez szükséges segédszerkezetek, gépek, berendezések, alátámasztó- biztosító- és balasetelhárító állványok, törmelékcsúzda, homlokzati és kéményfalazó állványok költsége a kivitelező organizációs elképzelésének megfelelően.</t>
  </si>
  <si>
    <t>A bontáshoz/építéshez szükséges balesetelhárító segédszerkezetek elhelyezése az utcafronton, a biztonságos közlekedése érdekében, a kivitelező organizációs elképzelésének megfelelően, a Megrendelővel egyeztetett módon !</t>
  </si>
  <si>
    <t>A felhasznált elektromos energia költsége az építés ideje alatt</t>
  </si>
  <si>
    <t>Vízdíj, építés ideje alatt</t>
  </si>
  <si>
    <t>Vízdíj, a bontás ideje alatt,  a II. ütem bontás munkáinak ideje alatt. Az ideiglenes kiépítés a bontás I.üteme alatt megtörtént!</t>
  </si>
  <si>
    <t>A felhasznált elektromos energia költsége a II. ütem bontás munkáinak ideje alatt. Az ideiglenes kiépítés a bontás I.üteme alatt megtörtént!</t>
  </si>
  <si>
    <t>4a</t>
  </si>
  <si>
    <t>5a</t>
  </si>
  <si>
    <t>Építési  tábla költsége</t>
  </si>
  <si>
    <t>Munkaterület éjszakai őrzése a kivitelezés időszaka alatt, a műszaki átadás időpontjáig.</t>
  </si>
  <si>
    <t>Gépköltségek ( daruköltség, építési anyagfelvonó költsége )</t>
  </si>
  <si>
    <t>Forgalomtechnikai költségek, behatási engedélyek költsége</t>
  </si>
  <si>
    <t>Közterület foglalás a bontási/kivitelezési munkák időtartama alatt.</t>
  </si>
  <si>
    <t>Helyszíni Organizáció költségei</t>
  </si>
  <si>
    <t>Helyszíni Organizáció költségei összesen :</t>
  </si>
  <si>
    <t>I. ÜTEM BONTÁS összesen :</t>
  </si>
  <si>
    <t>II. ütem BONTÁS összesen :</t>
  </si>
  <si>
    <t xml:space="preserve">Az I. ütem nagy része már elbontásra került, csak azok a feladatok maradtak, amelyek jelen költségvetési kiírásban szerepelnek!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</si>
</sst>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17" borderId="7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34" fillId="0" borderId="0">
      <alignment vertical="top"/>
    </xf>
    <xf numFmtId="0" fontId="41" fillId="0" borderId="0"/>
    <xf numFmtId="0" fontId="1" fillId="0" borderId="0"/>
    <xf numFmtId="0" fontId="8" fillId="0" borderId="0"/>
    <xf numFmtId="0" fontId="1" fillId="0" borderId="0"/>
    <xf numFmtId="0" fontId="27" fillId="0" borderId="9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3" fillId="0" borderId="0"/>
    <xf numFmtId="0" fontId="35" fillId="0" borderId="0"/>
    <xf numFmtId="0" fontId="30" fillId="22" borderId="1" applyNumberFormat="0" applyAlignment="0" applyProtection="0"/>
  </cellStyleXfs>
  <cellXfs count="185">
    <xf numFmtId="0" fontId="0" fillId="0" borderId="0" xfId="0"/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3" fontId="3" fillId="0" borderId="10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11" xfId="0" applyFont="1" applyBorder="1" applyAlignment="1">
      <alignment wrapText="1"/>
    </xf>
    <xf numFmtId="3" fontId="3" fillId="0" borderId="11" xfId="0" applyNumberFormat="1" applyFont="1" applyBorder="1" applyAlignment="1">
      <alignment horizontal="center" wrapText="1"/>
    </xf>
    <xf numFmtId="0" fontId="6" fillId="0" borderId="11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right" wrapText="1"/>
    </xf>
    <xf numFmtId="0" fontId="6" fillId="0" borderId="11" xfId="0" applyFont="1" applyFill="1" applyBorder="1" applyAlignment="1">
      <alignment wrapText="1"/>
    </xf>
    <xf numFmtId="3" fontId="6" fillId="0" borderId="11" xfId="0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vertical="top" wrapText="1"/>
    </xf>
    <xf numFmtId="3" fontId="3" fillId="0" borderId="11" xfId="0" applyNumberFormat="1" applyFont="1" applyFill="1" applyBorder="1" applyAlignment="1">
      <alignment horizontal="center" wrapText="1"/>
    </xf>
    <xf numFmtId="0" fontId="7" fillId="24" borderId="12" xfId="0" applyFont="1" applyFill="1" applyBorder="1" applyAlignment="1">
      <alignment vertical="top" wrapText="1"/>
    </xf>
    <xf numFmtId="0" fontId="7" fillId="24" borderId="12" xfId="0" applyFont="1" applyFill="1" applyBorder="1" applyAlignment="1">
      <alignment horizontal="right" wrapText="1"/>
    </xf>
    <xf numFmtId="0" fontId="7" fillId="24" borderId="12" xfId="0" applyFont="1" applyFill="1" applyBorder="1" applyAlignment="1">
      <alignment wrapText="1"/>
    </xf>
    <xf numFmtId="3" fontId="7" fillId="24" borderId="12" xfId="0" applyNumberFormat="1" applyFont="1" applyFill="1" applyBorder="1" applyAlignment="1">
      <alignment horizontal="center" wrapText="1"/>
    </xf>
    <xf numFmtId="3" fontId="7" fillId="24" borderId="1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right" wrapText="1"/>
    </xf>
    <xf numFmtId="0" fontId="3" fillId="0" borderId="0" xfId="0" applyFont="1" applyBorder="1" applyAlignment="1">
      <alignment vertical="top" wrapText="1"/>
    </xf>
    <xf numFmtId="3" fontId="3" fillId="0" borderId="13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7" fillId="24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3" fontId="7" fillId="24" borderId="16" xfId="0" applyNumberFormat="1" applyFont="1" applyFill="1" applyBorder="1" applyAlignment="1">
      <alignment horizontal="center" wrapText="1"/>
    </xf>
    <xf numFmtId="0" fontId="13" fillId="0" borderId="0" xfId="0" applyFont="1" applyAlignment="1">
      <alignment vertical="top" wrapText="1"/>
    </xf>
    <xf numFmtId="0" fontId="13" fillId="0" borderId="17" xfId="42" applyFont="1" applyBorder="1" applyAlignment="1">
      <alignment vertical="top" wrapText="1"/>
    </xf>
    <xf numFmtId="0" fontId="13" fillId="0" borderId="18" xfId="42" applyFont="1" applyBorder="1" applyAlignment="1">
      <alignment vertical="top" wrapText="1"/>
    </xf>
    <xf numFmtId="0" fontId="13" fillId="0" borderId="19" xfId="42" applyFont="1" applyBorder="1" applyAlignment="1">
      <alignment vertical="top" wrapText="1"/>
    </xf>
    <xf numFmtId="0" fontId="13" fillId="0" borderId="0" xfId="42" applyFont="1" applyAlignment="1">
      <alignment vertical="top" wrapText="1"/>
    </xf>
    <xf numFmtId="0" fontId="13" fillId="0" borderId="20" xfId="42" applyFont="1" applyBorder="1" applyAlignment="1">
      <alignment vertical="top" wrapText="1"/>
    </xf>
    <xf numFmtId="0" fontId="13" fillId="0" borderId="0" xfId="42" applyFont="1" applyBorder="1" applyAlignment="1">
      <alignment vertical="top" wrapText="1"/>
    </xf>
    <xf numFmtId="0" fontId="13" fillId="0" borderId="21" xfId="42" applyFont="1" applyBorder="1" applyAlignment="1">
      <alignment vertical="top" wrapText="1"/>
    </xf>
    <xf numFmtId="0" fontId="2" fillId="0" borderId="0" xfId="42" applyFont="1" applyFill="1" applyBorder="1" applyAlignment="1">
      <alignment horizontal="left" vertical="top" wrapText="1"/>
    </xf>
    <xf numFmtId="0" fontId="2" fillId="0" borderId="22" xfId="42" applyFont="1" applyFill="1" applyBorder="1" applyAlignment="1">
      <alignment horizontal="left" vertical="top" wrapText="1"/>
    </xf>
    <xf numFmtId="0" fontId="13" fillId="0" borderId="20" xfId="42" applyFont="1" applyBorder="1" applyAlignment="1">
      <alignment vertical="center" wrapText="1"/>
    </xf>
    <xf numFmtId="0" fontId="13" fillId="0" borderId="21" xfId="42" applyFont="1" applyBorder="1" applyAlignment="1">
      <alignment vertical="center" wrapText="1"/>
    </xf>
    <xf numFmtId="0" fontId="13" fillId="0" borderId="0" xfId="42" applyFont="1" applyAlignment="1">
      <alignment vertical="center" wrapText="1"/>
    </xf>
    <xf numFmtId="0" fontId="31" fillId="0" borderId="20" xfId="42" applyFont="1" applyBorder="1" applyAlignment="1">
      <alignment vertical="top" wrapText="1"/>
    </xf>
    <xf numFmtId="0" fontId="11" fillId="0" borderId="0" xfId="42" applyFont="1" applyFill="1" applyBorder="1" applyAlignment="1">
      <alignment vertical="top" wrapText="1"/>
    </xf>
    <xf numFmtId="0" fontId="31" fillId="0" borderId="21" xfId="42" applyFont="1" applyBorder="1" applyAlignment="1">
      <alignment vertical="top" wrapText="1"/>
    </xf>
    <xf numFmtId="0" fontId="31" fillId="0" borderId="0" xfId="42" applyFont="1" applyAlignment="1">
      <alignment vertical="top" wrapText="1"/>
    </xf>
    <xf numFmtId="0" fontId="13" fillId="0" borderId="23" xfId="42" applyFont="1" applyBorder="1" applyAlignment="1">
      <alignment vertical="top" wrapText="1"/>
    </xf>
    <xf numFmtId="0" fontId="13" fillId="0" borderId="10" xfId="42" applyFont="1" applyBorder="1" applyAlignment="1">
      <alignment vertical="top" wrapText="1"/>
    </xf>
    <xf numFmtId="0" fontId="13" fillId="0" borderId="24" xfId="42" applyFont="1" applyBorder="1" applyAlignment="1">
      <alignment vertical="top" wrapText="1"/>
    </xf>
    <xf numFmtId="0" fontId="3" fillId="0" borderId="22" xfId="0" applyFont="1" applyBorder="1"/>
    <xf numFmtId="3" fontId="3" fillId="0" borderId="22" xfId="0" applyNumberFormat="1" applyFont="1" applyBorder="1" applyAlignment="1">
      <alignment horizontal="center"/>
    </xf>
    <xf numFmtId="0" fontId="7" fillId="0" borderId="0" xfId="0" applyFont="1" applyFill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" fontId="3" fillId="0" borderId="11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top" wrapText="1"/>
    </xf>
    <xf numFmtId="3" fontId="4" fillId="0" borderId="10" xfId="0" applyNumberFormat="1" applyFont="1" applyBorder="1" applyAlignment="1">
      <alignment horizontal="center" vertical="center" wrapText="1"/>
    </xf>
    <xf numFmtId="0" fontId="11" fillId="0" borderId="0" xfId="42" applyFont="1" applyBorder="1" applyAlignment="1">
      <alignment vertical="top" wrapText="1"/>
    </xf>
    <xf numFmtId="0" fontId="3" fillId="26" borderId="11" xfId="0" applyFont="1" applyFill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1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top" wrapText="1"/>
    </xf>
    <xf numFmtId="0" fontId="10" fillId="0" borderId="0" xfId="0" applyFont="1" applyAlignment="1">
      <alignment horizontal="justify" vertical="center"/>
    </xf>
    <xf numFmtId="0" fontId="5" fillId="0" borderId="1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9" fillId="0" borderId="23" xfId="0" applyFont="1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14" xfId="0" applyFont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0" fillId="0" borderId="0" xfId="0" applyBorder="1"/>
    <xf numFmtId="0" fontId="3" fillId="26" borderId="11" xfId="0" applyFont="1" applyFill="1" applyBorder="1" applyAlignment="1">
      <alignment horizontal="right" wrapText="1"/>
    </xf>
    <xf numFmtId="0" fontId="3" fillId="26" borderId="11" xfId="0" applyFont="1" applyFill="1" applyBorder="1" applyAlignment="1">
      <alignment wrapText="1"/>
    </xf>
    <xf numFmtId="3" fontId="3" fillId="26" borderId="11" xfId="0" applyNumberFormat="1" applyFont="1" applyFill="1" applyBorder="1" applyAlignment="1">
      <alignment horizontal="center" wrapText="1"/>
    </xf>
    <xf numFmtId="0" fontId="3" fillId="27" borderId="11" xfId="0" applyFont="1" applyFill="1" applyBorder="1" applyAlignment="1">
      <alignment horizontal="center" vertical="top" wrapText="1"/>
    </xf>
    <xf numFmtId="0" fontId="3" fillId="27" borderId="11" xfId="0" applyFont="1" applyFill="1" applyBorder="1" applyAlignment="1">
      <alignment vertical="top" wrapText="1"/>
    </xf>
    <xf numFmtId="0" fontId="3" fillId="27" borderId="11" xfId="0" applyFont="1" applyFill="1" applyBorder="1" applyAlignment="1">
      <alignment horizontal="right" wrapText="1"/>
    </xf>
    <xf numFmtId="0" fontId="3" fillId="27" borderId="11" xfId="0" applyFont="1" applyFill="1" applyBorder="1" applyAlignment="1">
      <alignment wrapText="1"/>
    </xf>
    <xf numFmtId="3" fontId="3" fillId="27" borderId="1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justify" wrapText="1"/>
    </xf>
    <xf numFmtId="0" fontId="3" fillId="0" borderId="10" xfId="0" applyFont="1" applyBorder="1" applyAlignment="1">
      <alignment vertical="justify" wrapText="1"/>
    </xf>
    <xf numFmtId="0" fontId="4" fillId="0" borderId="10" xfId="0" applyFont="1" applyBorder="1" applyAlignment="1">
      <alignment vertical="justify" wrapText="1"/>
    </xf>
    <xf numFmtId="0" fontId="3" fillId="0" borderId="0" xfId="0" applyFont="1" applyAlignment="1">
      <alignment vertical="justify" wrapText="1"/>
    </xf>
    <xf numFmtId="0" fontId="3" fillId="0" borderId="11" xfId="0" applyFont="1" applyFill="1" applyBorder="1" applyAlignment="1">
      <alignment vertical="justify" wrapText="1"/>
    </xf>
    <xf numFmtId="0" fontId="3" fillId="0" borderId="11" xfId="0" applyFont="1" applyBorder="1" applyAlignment="1">
      <alignment vertical="justify" wrapText="1"/>
    </xf>
    <xf numFmtId="0" fontId="7" fillId="0" borderId="0" xfId="0" applyFont="1" applyFill="1" applyBorder="1" applyAlignment="1">
      <alignment vertical="justify" wrapText="1"/>
    </xf>
    <xf numFmtId="0" fontId="7" fillId="24" borderId="12" xfId="0" applyFont="1" applyFill="1" applyBorder="1" applyAlignment="1">
      <alignment vertical="justify" wrapText="1"/>
    </xf>
    <xf numFmtId="0" fontId="3" fillId="27" borderId="11" xfId="0" applyFont="1" applyFill="1" applyBorder="1" applyAlignment="1">
      <alignment vertical="justify" wrapText="1"/>
    </xf>
    <xf numFmtId="0" fontId="3" fillId="26" borderId="11" xfId="0" applyFont="1" applyFill="1" applyBorder="1" applyAlignment="1">
      <alignment vertical="justify" wrapText="1"/>
    </xf>
    <xf numFmtId="0" fontId="3" fillId="26" borderId="12" xfId="0" applyFont="1" applyFill="1" applyBorder="1" applyAlignment="1">
      <alignment vertical="justify" wrapText="1"/>
    </xf>
    <xf numFmtId="0" fontId="3" fillId="25" borderId="11" xfId="0" applyFont="1" applyFill="1" applyBorder="1" applyAlignment="1">
      <alignment vertical="justify" wrapText="1"/>
    </xf>
    <xf numFmtId="0" fontId="0" fillId="0" borderId="0" xfId="0" applyFill="1" applyAlignment="1">
      <alignment wrapText="1"/>
    </xf>
    <xf numFmtId="0" fontId="3" fillId="0" borderId="15" xfId="0" applyFont="1" applyFill="1" applyBorder="1" applyAlignment="1">
      <alignment horizontal="center" vertical="top"/>
    </xf>
    <xf numFmtId="0" fontId="3" fillId="0" borderId="11" xfId="41" applyNumberFormat="1" applyFont="1" applyFill="1" applyBorder="1" applyAlignment="1">
      <alignment vertical="justify" wrapText="1"/>
    </xf>
    <xf numFmtId="3" fontId="3" fillId="30" borderId="11" xfId="0" applyNumberFormat="1" applyFont="1" applyFill="1" applyBorder="1" applyAlignment="1" applyProtection="1">
      <alignment horizontal="center" wrapText="1"/>
      <protection locked="0"/>
    </xf>
    <xf numFmtId="3" fontId="6" fillId="30" borderId="11" xfId="0" applyNumberFormat="1" applyFont="1" applyFill="1" applyBorder="1" applyAlignment="1" applyProtection="1">
      <alignment horizontal="center" wrapText="1"/>
      <protection locked="0"/>
    </xf>
    <xf numFmtId="0" fontId="7" fillId="31" borderId="14" xfId="0" applyFont="1" applyFill="1" applyBorder="1" applyAlignment="1">
      <alignment horizontal="center" vertical="top" wrapText="1"/>
    </xf>
    <xf numFmtId="0" fontId="7" fillId="31" borderId="12" xfId="0" applyFont="1" applyFill="1" applyBorder="1" applyAlignment="1">
      <alignment vertical="top" wrapText="1"/>
    </xf>
    <xf numFmtId="0" fontId="7" fillId="31" borderId="12" xfId="0" applyFont="1" applyFill="1" applyBorder="1" applyAlignment="1">
      <alignment vertical="justify" wrapText="1"/>
    </xf>
    <xf numFmtId="0" fontId="7" fillId="31" borderId="12" xfId="0" applyFont="1" applyFill="1" applyBorder="1" applyAlignment="1">
      <alignment horizontal="right" wrapText="1"/>
    </xf>
    <xf numFmtId="0" fontId="7" fillId="31" borderId="12" xfId="0" applyFont="1" applyFill="1" applyBorder="1" applyAlignment="1">
      <alignment wrapText="1"/>
    </xf>
    <xf numFmtId="3" fontId="7" fillId="31" borderId="12" xfId="0" applyNumberFormat="1" applyFont="1" applyFill="1" applyBorder="1" applyAlignment="1" applyProtection="1">
      <alignment horizontal="center" wrapText="1"/>
      <protection locked="0"/>
    </xf>
    <xf numFmtId="3" fontId="7" fillId="31" borderId="16" xfId="0" applyNumberFormat="1" applyFont="1" applyFill="1" applyBorder="1" applyAlignment="1" applyProtection="1">
      <alignment horizontal="center" wrapText="1"/>
      <protection locked="0"/>
    </xf>
    <xf numFmtId="3" fontId="7" fillId="31" borderId="11" xfId="0" applyNumberFormat="1" applyFont="1" applyFill="1" applyBorder="1" applyAlignment="1">
      <alignment horizontal="center" wrapText="1"/>
    </xf>
    <xf numFmtId="3" fontId="7" fillId="31" borderId="12" xfId="0" applyNumberFormat="1" applyFont="1" applyFill="1" applyBorder="1" applyAlignment="1">
      <alignment horizontal="center" wrapText="1"/>
    </xf>
    <xf numFmtId="3" fontId="7" fillId="31" borderId="16" xfId="0" applyNumberFormat="1" applyFont="1" applyFill="1" applyBorder="1" applyAlignment="1">
      <alignment horizontal="center" wrapText="1"/>
    </xf>
    <xf numFmtId="0" fontId="7" fillId="31" borderId="11" xfId="0" applyFont="1" applyFill="1" applyBorder="1" applyAlignment="1">
      <alignment horizontal="center" vertical="top" wrapText="1"/>
    </xf>
    <xf numFmtId="0" fontId="7" fillId="31" borderId="11" xfId="0" applyFont="1" applyFill="1" applyBorder="1" applyAlignment="1">
      <alignment vertical="top" wrapText="1"/>
    </xf>
    <xf numFmtId="0" fontId="7" fillId="31" borderId="11" xfId="0" applyFont="1" applyFill="1" applyBorder="1" applyAlignment="1">
      <alignment vertical="justify" wrapText="1"/>
    </xf>
    <xf numFmtId="0" fontId="7" fillId="31" borderId="11" xfId="0" applyFont="1" applyFill="1" applyBorder="1" applyAlignment="1">
      <alignment horizontal="right" wrapText="1"/>
    </xf>
    <xf numFmtId="0" fontId="7" fillId="31" borderId="1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 wrapText="1"/>
    </xf>
    <xf numFmtId="3" fontId="31" fillId="30" borderId="11" xfId="0" applyNumberFormat="1" applyFont="1" applyFill="1" applyBorder="1" applyAlignment="1" applyProtection="1">
      <alignment horizontal="center" vertical="center"/>
      <protection locked="0"/>
    </xf>
    <xf numFmtId="0" fontId="40" fillId="0" borderId="12" xfId="42" applyFont="1" applyFill="1" applyBorder="1" applyAlignment="1">
      <alignment horizontal="left" vertical="top" wrapText="1"/>
    </xf>
    <xf numFmtId="0" fontId="31" fillId="0" borderId="0" xfId="42" applyFont="1" applyFill="1" applyBorder="1" applyAlignment="1">
      <alignment horizontal="left" vertical="top" wrapText="1"/>
    </xf>
    <xf numFmtId="0" fontId="9" fillId="0" borderId="25" xfId="42" applyFont="1" applyFill="1" applyBorder="1" applyAlignment="1">
      <alignment horizontal="left" vertical="center" wrapText="1"/>
    </xf>
    <xf numFmtId="0" fontId="38" fillId="0" borderId="22" xfId="42" applyFont="1" applyFill="1" applyBorder="1" applyAlignment="1">
      <alignment horizontal="left" vertical="center" wrapText="1"/>
    </xf>
    <xf numFmtId="0" fontId="2" fillId="0" borderId="22" xfId="42" applyFont="1" applyFill="1" applyBorder="1" applyAlignment="1">
      <alignment horizontal="left" vertical="center" wrapText="1"/>
    </xf>
    <xf numFmtId="164" fontId="31" fillId="0" borderId="14" xfId="0" applyNumberFormat="1" applyFont="1" applyFill="1" applyBorder="1" applyAlignment="1">
      <alignment horizontal="center" vertical="center"/>
    </xf>
    <xf numFmtId="164" fontId="31" fillId="0" borderId="16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2" fillId="28" borderId="2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2" fillId="28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29" borderId="0" xfId="0" applyFont="1" applyFill="1" applyAlignment="1">
      <alignment horizontal="center" vertical="center"/>
    </xf>
    <xf numFmtId="0" fontId="5" fillId="24" borderId="14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6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al" xfId="38"/>
    <cellStyle name="Normál" xfId="0" builtinId="0"/>
    <cellStyle name="Normál 2" xfId="39"/>
    <cellStyle name="Normál 3" xfId="40"/>
    <cellStyle name="Normál_alapköltségv" xfId="41"/>
    <cellStyle name="Normál_Hévíz-Kormányablak-2013.04.11-ÉPÍTÉSZET" xfId="42"/>
    <cellStyle name="Összesen" xfId="43" builtinId="25" customBuiltin="1"/>
    <cellStyle name="Rossz" xfId="44" builtinId="27" customBuiltin="1"/>
    <cellStyle name="Semleges" xfId="45" builtinId="28" customBuiltin="1"/>
    <cellStyle name="Standard_Munka12" xfId="46"/>
    <cellStyle name="Stílus 1" xfId="47"/>
    <cellStyle name="Számítás" xfId="48" builtinId="22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172528</xdr:colOff>
      <xdr:row>10</xdr:row>
      <xdr:rowOff>129396</xdr:rowOff>
    </xdr:from>
    <xdr:to>
      <xdr:col>5</xdr:col>
      <xdr:colOff>1104181</xdr:colOff>
      <xdr:row>23</xdr:row>
      <xdr:rowOff>129396</xdr:rowOff>
    </xdr:to>
    <xdr:pic>
      <xdr:nvPicPr>
        <xdr:cNvPr id="2049" name="Kép 1" descr="IMG_57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947" y="2113472"/>
          <a:ext cx="5520906" cy="257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B2:G44"/>
  <sheetViews>
    <sheetView topLeftCell="A22" zoomScaleNormal="100" workbookViewId="0">
      <selection activeCell="E41" sqref="E41"/>
    </sheetView>
  </sheetViews>
  <sheetFormatPr defaultColWidth="9.125" defaultRowHeight="15.65" x14ac:dyDescent="0.2"/>
  <cols>
    <col min="1" max="1" width="3.875" style="40" customWidth="1"/>
    <col min="2" max="2" width="2.625" style="40" customWidth="1"/>
    <col min="3" max="3" width="23.75" style="40" customWidth="1"/>
    <col min="4" max="5" width="20.75" style="40" customWidth="1"/>
    <col min="6" max="6" width="14.625" style="40" customWidth="1"/>
    <col min="7" max="7" width="3.125" style="40" customWidth="1"/>
    <col min="8" max="8" width="3" style="40" customWidth="1"/>
    <col min="9" max="16384" width="9.125" style="40"/>
  </cols>
  <sheetData>
    <row r="2" spans="2:7" x14ac:dyDescent="0.2">
      <c r="B2" s="37"/>
      <c r="C2" s="38"/>
      <c r="D2" s="38"/>
      <c r="E2" s="38"/>
      <c r="F2" s="38"/>
      <c r="G2" s="39"/>
    </row>
    <row r="3" spans="2:7" x14ac:dyDescent="0.2">
      <c r="B3" s="41"/>
      <c r="C3" s="42"/>
      <c r="D3" s="42"/>
      <c r="E3" s="42"/>
      <c r="F3" s="42"/>
      <c r="G3" s="43"/>
    </row>
    <row r="4" spans="2:7" x14ac:dyDescent="0.2">
      <c r="B4" s="41"/>
      <c r="C4" s="42"/>
      <c r="D4" s="42"/>
      <c r="E4" s="42"/>
      <c r="F4" s="42"/>
      <c r="G4" s="43"/>
    </row>
    <row r="5" spans="2:7" x14ac:dyDescent="0.2">
      <c r="B5" s="41"/>
      <c r="C5" s="42"/>
      <c r="D5" s="42"/>
      <c r="E5" s="42"/>
      <c r="F5" s="42"/>
      <c r="G5" s="43"/>
    </row>
    <row r="6" spans="2:7" x14ac:dyDescent="0.2">
      <c r="B6" s="41"/>
      <c r="C6" s="42"/>
      <c r="D6" s="42"/>
      <c r="E6" s="42"/>
      <c r="F6" s="42"/>
      <c r="G6" s="43"/>
    </row>
    <row r="7" spans="2:7" x14ac:dyDescent="0.2">
      <c r="B7" s="41"/>
      <c r="C7" s="42"/>
      <c r="D7" s="42"/>
      <c r="E7" s="42"/>
      <c r="F7" s="42"/>
      <c r="G7" s="43"/>
    </row>
    <row r="8" spans="2:7" x14ac:dyDescent="0.2">
      <c r="B8" s="41"/>
      <c r="C8" s="42"/>
      <c r="D8" s="42"/>
      <c r="E8" s="42"/>
      <c r="F8" s="42"/>
      <c r="G8" s="43"/>
    </row>
    <row r="9" spans="2:7" x14ac:dyDescent="0.2">
      <c r="B9" s="41"/>
      <c r="C9" s="42"/>
      <c r="D9" s="42"/>
      <c r="E9" s="42"/>
      <c r="F9" s="42"/>
      <c r="G9" s="43"/>
    </row>
    <row r="10" spans="2:7" x14ac:dyDescent="0.2">
      <c r="B10" s="41"/>
      <c r="C10" s="42"/>
      <c r="D10" s="42"/>
      <c r="E10" s="42"/>
      <c r="F10" s="42"/>
      <c r="G10" s="43"/>
    </row>
    <row r="11" spans="2:7" x14ac:dyDescent="0.2">
      <c r="B11" s="41"/>
      <c r="C11" s="42"/>
      <c r="D11" s="42"/>
      <c r="E11" s="42"/>
      <c r="F11" s="42"/>
      <c r="G11" s="43"/>
    </row>
    <row r="12" spans="2:7" x14ac:dyDescent="0.2">
      <c r="B12" s="41"/>
      <c r="C12" s="42"/>
      <c r="D12" s="42"/>
      <c r="E12" s="42"/>
      <c r="F12" s="42"/>
      <c r="G12" s="43"/>
    </row>
    <row r="13" spans="2:7" x14ac:dyDescent="0.2">
      <c r="B13" s="41"/>
      <c r="C13" s="42"/>
      <c r="D13" s="42"/>
      <c r="E13" s="42"/>
      <c r="F13" s="42"/>
      <c r="G13" s="43"/>
    </row>
    <row r="14" spans="2:7" x14ac:dyDescent="0.2">
      <c r="B14" s="41"/>
      <c r="C14" s="42"/>
      <c r="D14" s="42"/>
      <c r="E14" s="42"/>
      <c r="F14" s="42"/>
      <c r="G14" s="43"/>
    </row>
    <row r="15" spans="2:7" x14ac:dyDescent="0.2">
      <c r="B15" s="41"/>
      <c r="C15" s="42"/>
      <c r="D15" s="42"/>
      <c r="E15" s="42"/>
      <c r="F15" s="42"/>
      <c r="G15" s="43"/>
    </row>
    <row r="16" spans="2:7" x14ac:dyDescent="0.2">
      <c r="B16" s="41"/>
      <c r="C16" s="42"/>
      <c r="D16" s="42"/>
      <c r="E16" s="42"/>
      <c r="F16" s="42"/>
      <c r="G16" s="43"/>
    </row>
    <row r="17" spans="2:7" x14ac:dyDescent="0.2">
      <c r="B17" s="41"/>
      <c r="C17" s="42"/>
      <c r="D17" s="42"/>
      <c r="E17" s="42"/>
      <c r="F17" s="42"/>
      <c r="G17" s="43"/>
    </row>
    <row r="18" spans="2:7" x14ac:dyDescent="0.2">
      <c r="B18" s="41"/>
      <c r="C18" s="42"/>
      <c r="D18" s="42"/>
      <c r="E18" s="42"/>
      <c r="F18" s="42"/>
      <c r="G18" s="43"/>
    </row>
    <row r="19" spans="2:7" x14ac:dyDescent="0.2">
      <c r="B19" s="41"/>
      <c r="C19" s="42"/>
      <c r="D19" s="42"/>
      <c r="E19" s="42"/>
      <c r="F19" s="42"/>
      <c r="G19" s="43"/>
    </row>
    <row r="20" spans="2:7" x14ac:dyDescent="0.2">
      <c r="B20" s="41"/>
      <c r="C20" s="42"/>
      <c r="D20" s="42"/>
      <c r="E20" s="42"/>
      <c r="F20" s="42"/>
      <c r="G20" s="43"/>
    </row>
    <row r="21" spans="2:7" x14ac:dyDescent="0.2">
      <c r="B21" s="41"/>
      <c r="C21" s="42"/>
      <c r="D21" s="42"/>
      <c r="E21" s="42"/>
      <c r="F21" s="42"/>
      <c r="G21" s="43"/>
    </row>
    <row r="22" spans="2:7" x14ac:dyDescent="0.2">
      <c r="B22" s="41"/>
      <c r="C22" s="42"/>
      <c r="D22" s="42"/>
      <c r="E22" s="42"/>
      <c r="F22" s="42"/>
      <c r="G22" s="43"/>
    </row>
    <row r="23" spans="2:7" x14ac:dyDescent="0.2">
      <c r="B23" s="41"/>
      <c r="C23" s="42"/>
      <c r="D23" s="42"/>
      <c r="E23" s="42"/>
      <c r="F23" s="42"/>
      <c r="G23" s="43"/>
    </row>
    <row r="24" spans="2:7" x14ac:dyDescent="0.2">
      <c r="B24" s="41"/>
      <c r="C24" s="42"/>
      <c r="D24" s="42"/>
      <c r="E24" s="42"/>
      <c r="F24" s="42"/>
      <c r="G24" s="43"/>
    </row>
    <row r="25" spans="2:7" x14ac:dyDescent="0.2">
      <c r="B25" s="41"/>
      <c r="C25" s="42"/>
      <c r="D25" s="42"/>
      <c r="E25" s="42"/>
      <c r="F25" s="42"/>
      <c r="G25" s="43"/>
    </row>
    <row r="26" spans="2:7" x14ac:dyDescent="0.2">
      <c r="B26" s="41"/>
      <c r="C26" s="42"/>
      <c r="D26" s="42"/>
      <c r="E26" s="42"/>
      <c r="F26" s="42"/>
      <c r="G26" s="43"/>
    </row>
    <row r="27" spans="2:7" x14ac:dyDescent="0.2">
      <c r="B27" s="41"/>
      <c r="C27" s="42"/>
      <c r="D27" s="42"/>
      <c r="E27" s="42"/>
      <c r="F27" s="42"/>
      <c r="G27" s="43"/>
    </row>
    <row r="28" spans="2:7" x14ac:dyDescent="0.2">
      <c r="B28" s="41"/>
      <c r="C28" s="42"/>
      <c r="D28" s="42"/>
      <c r="E28" s="42"/>
      <c r="F28" s="42"/>
      <c r="G28" s="43"/>
    </row>
    <row r="29" spans="2:7" x14ac:dyDescent="0.2">
      <c r="B29" s="41"/>
      <c r="C29" s="42"/>
      <c r="D29" s="42"/>
      <c r="E29" s="42"/>
      <c r="F29" s="42"/>
      <c r="G29" s="43"/>
    </row>
    <row r="30" spans="2:7" ht="22.75" customHeight="1" x14ac:dyDescent="0.2">
      <c r="B30" s="41"/>
      <c r="C30" s="160" t="s">
        <v>180</v>
      </c>
      <c r="D30" s="160"/>
      <c r="E30" s="160"/>
      <c r="F30" s="160"/>
      <c r="G30" s="43"/>
    </row>
    <row r="31" spans="2:7" ht="22.75" customHeight="1" x14ac:dyDescent="0.2">
      <c r="B31" s="41"/>
      <c r="C31" s="44"/>
      <c r="D31" s="44"/>
      <c r="E31" s="44"/>
      <c r="F31" s="44"/>
      <c r="G31" s="43"/>
    </row>
    <row r="32" spans="2:7" ht="22.75" customHeight="1" thickBot="1" x14ac:dyDescent="0.25">
      <c r="B32" s="41"/>
      <c r="C32" s="45"/>
      <c r="D32" s="45"/>
      <c r="E32" s="45"/>
      <c r="F32" s="45"/>
      <c r="G32" s="43"/>
    </row>
    <row r="33" spans="2:7" s="48" customFormat="1" ht="24.8" customHeight="1" thickTop="1" x14ac:dyDescent="0.2">
      <c r="B33" s="46"/>
      <c r="C33" s="162" t="s">
        <v>89</v>
      </c>
      <c r="D33" s="162"/>
      <c r="E33" s="162"/>
      <c r="F33" s="162"/>
      <c r="G33" s="47"/>
    </row>
    <row r="34" spans="2:7" s="48" customFormat="1" ht="44.5" customHeight="1" thickBot="1" x14ac:dyDescent="0.25">
      <c r="B34" s="46"/>
      <c r="C34" s="163" t="s">
        <v>68</v>
      </c>
      <c r="D34" s="163"/>
      <c r="E34" s="163"/>
      <c r="F34" s="163"/>
      <c r="G34" s="47"/>
    </row>
    <row r="35" spans="2:7" ht="27.7" customHeight="1" thickTop="1" thickBot="1" x14ac:dyDescent="0.25">
      <c r="B35" s="41"/>
      <c r="C35" s="164" t="s">
        <v>69</v>
      </c>
      <c r="D35" s="164"/>
      <c r="E35" s="164"/>
      <c r="F35" s="164"/>
      <c r="G35" s="43"/>
    </row>
    <row r="36" spans="2:7" ht="16.3" thickTop="1" x14ac:dyDescent="0.2">
      <c r="B36" s="41"/>
      <c r="C36" s="42"/>
      <c r="D36" s="42"/>
      <c r="E36" s="42"/>
      <c r="F36" s="42"/>
      <c r="G36" s="43"/>
    </row>
    <row r="37" spans="2:7" x14ac:dyDescent="0.2">
      <c r="B37" s="41"/>
      <c r="C37" s="71"/>
      <c r="D37" s="42"/>
      <c r="E37" s="42"/>
      <c r="F37" s="42"/>
      <c r="G37" s="43"/>
    </row>
    <row r="38" spans="2:7" s="52" customFormat="1" ht="32.299999999999997" customHeight="1" x14ac:dyDescent="0.2">
      <c r="B38" s="49"/>
      <c r="C38" s="50"/>
      <c r="D38" s="161"/>
      <c r="E38" s="161"/>
      <c r="F38" s="161"/>
      <c r="G38" s="51"/>
    </row>
    <row r="39" spans="2:7" s="52" customFormat="1" ht="15.8" customHeight="1" x14ac:dyDescent="0.2">
      <c r="B39" s="49"/>
      <c r="C39" s="50" t="s">
        <v>58</v>
      </c>
      <c r="D39" s="161" t="s">
        <v>70</v>
      </c>
      <c r="E39" s="161"/>
      <c r="F39" s="161"/>
      <c r="G39" s="51"/>
    </row>
    <row r="40" spans="2:7" x14ac:dyDescent="0.2">
      <c r="B40" s="41"/>
      <c r="C40" s="42"/>
      <c r="D40" s="42"/>
      <c r="E40" s="42"/>
      <c r="F40" s="42"/>
      <c r="G40" s="43"/>
    </row>
    <row r="41" spans="2:7" x14ac:dyDescent="0.2">
      <c r="B41" s="41"/>
      <c r="C41" s="42"/>
      <c r="D41" s="42"/>
      <c r="E41" s="42"/>
      <c r="F41" s="42"/>
      <c r="G41" s="43"/>
    </row>
    <row r="42" spans="2:7" x14ac:dyDescent="0.2">
      <c r="B42" s="41"/>
      <c r="C42" s="42"/>
      <c r="D42" s="42"/>
      <c r="E42" s="42"/>
      <c r="F42" s="42"/>
      <c r="G42" s="43"/>
    </row>
    <row r="43" spans="2:7" x14ac:dyDescent="0.2">
      <c r="B43" s="41"/>
      <c r="C43" s="42"/>
      <c r="D43" s="42"/>
      <c r="E43" s="42"/>
      <c r="F43" s="42"/>
      <c r="G43" s="43"/>
    </row>
    <row r="44" spans="2:7" x14ac:dyDescent="0.2">
      <c r="B44" s="53"/>
      <c r="C44" s="54"/>
      <c r="D44" s="54"/>
      <c r="E44" s="54"/>
      <c r="F44" s="54"/>
      <c r="G44" s="55"/>
    </row>
  </sheetData>
  <mergeCells count="6">
    <mergeCell ref="C30:F30"/>
    <mergeCell ref="D38:F38"/>
    <mergeCell ref="D39:F39"/>
    <mergeCell ref="C33:F33"/>
    <mergeCell ref="C34:F34"/>
    <mergeCell ref="C35:F35"/>
  </mergeCells>
  <phoneticPr fontId="1" type="noConversion"/>
  <printOptions horizontalCentered="1"/>
  <pageMargins left="0.39370078740157483" right="0.39370078740157483" top="0.39370078740157483" bottom="0.39370078740157483" header="0.43307086614173229" footer="0.43307086614173229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1"/>
  <sheetViews>
    <sheetView topLeftCell="A19" zoomScaleNormal="100" workbookViewId="0">
      <selection activeCell="B28" sqref="B28"/>
    </sheetView>
  </sheetViews>
  <sheetFormatPr defaultRowHeight="15.65" x14ac:dyDescent="0.2"/>
  <cols>
    <col min="1" max="1" width="4.875" customWidth="1"/>
    <col min="2" max="2" width="102.75" style="36" customWidth="1"/>
  </cols>
  <sheetData>
    <row r="3" spans="2:2" ht="21.25" customHeight="1" x14ac:dyDescent="0.2">
      <c r="B3" s="67" t="s">
        <v>74</v>
      </c>
    </row>
    <row r="4" spans="2:2" ht="21.25" customHeight="1" x14ac:dyDescent="0.2">
      <c r="B4" s="68" t="str">
        <f>ELŐLAP!C33</f>
        <v>KÉSZÜLT A BUDAPEST, X., FÜZÉR UTVA 32. / HRSZ : 39003 / SZÁM ALATT LÉTESÍTENDŐ</v>
      </c>
    </row>
    <row r="5" spans="2:2" ht="37.549999999999997" customHeight="1" thickBot="1" x14ac:dyDescent="0.25">
      <c r="B5" s="81" t="str">
        <f>ELŐLAP!C34</f>
        <v>BUDAPEST, KŐBÁNYA HELYTÖRTÉNETI GYŰJTEMÉNY TERVEZETT ELHELYEZÉSÉT SZOLGÁLÓ ÉPÜLET</v>
      </c>
    </row>
    <row r="6" spans="2:2" ht="25.5" customHeight="1" thickTop="1" x14ac:dyDescent="0.2">
      <c r="B6" s="69"/>
    </row>
    <row r="7" spans="2:2" ht="31.75" customHeight="1" x14ac:dyDescent="0.2">
      <c r="B7" s="79" t="s">
        <v>72</v>
      </c>
    </row>
    <row r="8" spans="2:2" ht="32.299999999999997" customHeight="1" x14ac:dyDescent="0.2">
      <c r="B8" s="80" t="s">
        <v>73</v>
      </c>
    </row>
    <row r="9" spans="2:2" ht="30.75" customHeight="1" x14ac:dyDescent="0.2">
      <c r="B9" s="79" t="s">
        <v>78</v>
      </c>
    </row>
    <row r="10" spans="2:2" ht="32.950000000000003" customHeight="1" x14ac:dyDescent="0.2">
      <c r="B10" s="79" t="s">
        <v>79</v>
      </c>
    </row>
    <row r="12" spans="2:2" ht="30.25" customHeight="1" x14ac:dyDescent="0.2">
      <c r="B12" s="84" t="s">
        <v>87</v>
      </c>
    </row>
    <row r="13" spans="2:2" ht="18" customHeight="1" x14ac:dyDescent="0.2">
      <c r="B13" s="85" t="s">
        <v>97</v>
      </c>
    </row>
    <row r="14" spans="2:2" ht="17.5" customHeight="1" x14ac:dyDescent="0.2">
      <c r="B14" s="78" t="s">
        <v>90</v>
      </c>
    </row>
    <row r="15" spans="2:2" ht="33.799999999999997" customHeight="1" x14ac:dyDescent="0.2">
      <c r="B15" s="78" t="s">
        <v>88</v>
      </c>
    </row>
    <row r="16" spans="2:2" ht="18" customHeight="1" x14ac:dyDescent="0.2">
      <c r="B16" s="78" t="s">
        <v>91</v>
      </c>
    </row>
    <row r="17" spans="2:2" ht="32.950000000000003" customHeight="1" x14ac:dyDescent="0.2">
      <c r="B17" s="78" t="s">
        <v>92</v>
      </c>
    </row>
    <row r="18" spans="2:2" ht="33.799999999999997" customHeight="1" x14ac:dyDescent="0.2">
      <c r="B18" s="78" t="s">
        <v>93</v>
      </c>
    </row>
    <row r="19" spans="2:2" ht="18" customHeight="1" x14ac:dyDescent="0.2">
      <c r="B19" s="78" t="s">
        <v>116</v>
      </c>
    </row>
    <row r="20" spans="2:2" x14ac:dyDescent="0.2">
      <c r="B20" s="69"/>
    </row>
    <row r="21" spans="2:2" ht="21.25" customHeight="1" thickBot="1" x14ac:dyDescent="0.25">
      <c r="B21" s="82" t="s">
        <v>71</v>
      </c>
    </row>
    <row r="22" spans="2:2" ht="35.5" customHeight="1" thickTop="1" x14ac:dyDescent="0.2">
      <c r="B22" s="78" t="s">
        <v>81</v>
      </c>
    </row>
    <row r="23" spans="2:2" ht="63.7" customHeight="1" x14ac:dyDescent="0.2">
      <c r="B23" s="78" t="s">
        <v>94</v>
      </c>
    </row>
    <row r="24" spans="2:2" ht="34.5" customHeight="1" x14ac:dyDescent="0.2">
      <c r="B24" s="78" t="s">
        <v>98</v>
      </c>
    </row>
    <row r="25" spans="2:2" ht="48.75" customHeight="1" x14ac:dyDescent="0.2">
      <c r="B25" s="78" t="s">
        <v>95</v>
      </c>
    </row>
    <row r="26" spans="2:2" ht="50.95" customHeight="1" x14ac:dyDescent="0.2">
      <c r="B26" s="78" t="s">
        <v>80</v>
      </c>
    </row>
    <row r="27" spans="2:2" ht="18.7" customHeight="1" x14ac:dyDescent="0.2">
      <c r="B27" s="78" t="s">
        <v>75</v>
      </c>
    </row>
    <row r="28" spans="2:2" ht="18.7" customHeight="1" x14ac:dyDescent="0.2">
      <c r="B28" s="78" t="s">
        <v>200</v>
      </c>
    </row>
    <row r="29" spans="2:2" ht="18.7" customHeight="1" x14ac:dyDescent="0.2">
      <c r="B29" s="69"/>
    </row>
    <row r="30" spans="2:2" ht="18" customHeight="1" thickBot="1" x14ac:dyDescent="0.25">
      <c r="B30" s="82" t="s">
        <v>76</v>
      </c>
    </row>
    <row r="31" spans="2:2" ht="45" customHeight="1" thickTop="1" x14ac:dyDescent="0.2">
      <c r="B31" s="78" t="s">
        <v>96</v>
      </c>
    </row>
    <row r="32" spans="2:2" ht="16.5" customHeight="1" x14ac:dyDescent="0.2">
      <c r="B32" s="78" t="s">
        <v>82</v>
      </c>
    </row>
    <row r="33" spans="2:2" ht="18.7" customHeight="1" x14ac:dyDescent="0.2">
      <c r="B33" s="78" t="s">
        <v>83</v>
      </c>
    </row>
    <row r="34" spans="2:2" ht="18.7" customHeight="1" x14ac:dyDescent="0.2">
      <c r="B34" s="78" t="s">
        <v>84</v>
      </c>
    </row>
    <row r="35" spans="2:2" ht="18.7" customHeight="1" x14ac:dyDescent="0.2">
      <c r="B35" s="78" t="s">
        <v>85</v>
      </c>
    </row>
    <row r="36" spans="2:2" ht="18.7" customHeight="1" x14ac:dyDescent="0.2">
      <c r="B36" s="78" t="s">
        <v>86</v>
      </c>
    </row>
    <row r="37" spans="2:2" ht="18.7" customHeight="1" x14ac:dyDescent="0.2">
      <c r="B37" s="69"/>
    </row>
    <row r="38" spans="2:2" ht="32.299999999999997" customHeight="1" x14ac:dyDescent="0.2">
      <c r="B38" s="79" t="s">
        <v>77</v>
      </c>
    </row>
    <row r="39" spans="2:2" ht="18.7" customHeight="1" x14ac:dyDescent="0.2">
      <c r="B39" s="69"/>
    </row>
    <row r="40" spans="2:2" ht="18.7" customHeight="1" x14ac:dyDescent="0.2">
      <c r="B40" s="69"/>
    </row>
    <row r="41" spans="2:2" x14ac:dyDescent="0.2">
      <c r="B41" s="83"/>
    </row>
    <row r="42" spans="2:2" x14ac:dyDescent="0.2">
      <c r="B42" s="74"/>
    </row>
    <row r="43" spans="2:2" x14ac:dyDescent="0.2">
      <c r="B43" s="74"/>
    </row>
    <row r="45" spans="2:2" x14ac:dyDescent="0.2">
      <c r="B45" s="74"/>
    </row>
    <row r="46" spans="2:2" x14ac:dyDescent="0.2">
      <c r="B46" s="74"/>
    </row>
    <row r="47" spans="2:2" x14ac:dyDescent="0.2">
      <c r="B47" s="74"/>
    </row>
    <row r="48" spans="2:2" x14ac:dyDescent="0.2">
      <c r="B48" s="74"/>
    </row>
    <row r="50" spans="2:2" ht="13.6" x14ac:dyDescent="0.2">
      <c r="B50" s="76"/>
    </row>
    <row r="51" spans="2:2" ht="13.6" x14ac:dyDescent="0.2">
      <c r="B51" s="77"/>
    </row>
  </sheetData>
  <phoneticPr fontId="12" type="noConversion"/>
  <pageMargins left="0.75" right="0.75" top="1" bottom="1" header="0.5" footer="0.5"/>
  <pageSetup paperSize="9" orientation="portrait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showWhiteSpace="0" view="pageLayout" topLeftCell="A7" zoomScaleNormal="100" workbookViewId="0">
      <selection activeCell="C13" sqref="C13"/>
    </sheetView>
  </sheetViews>
  <sheetFormatPr defaultRowHeight="13.6" x14ac:dyDescent="0.25"/>
  <cols>
    <col min="1" max="1" width="3.625" style="59" customWidth="1"/>
    <col min="2" max="2" width="4.875" style="62" customWidth="1"/>
    <col min="3" max="3" width="46.75" style="59" customWidth="1"/>
    <col min="4" max="4" width="15" style="60" customWidth="1"/>
    <col min="5" max="5" width="14.75" style="60" customWidth="1"/>
  </cols>
  <sheetData>
    <row r="2" spans="1:8" ht="14.3" thickBot="1" x14ac:dyDescent="0.3">
      <c r="B2" s="61"/>
      <c r="C2" s="56"/>
      <c r="D2" s="57"/>
      <c r="E2" s="57"/>
    </row>
    <row r="3" spans="1:8" ht="24.8" customHeight="1" thickTop="1" thickBot="1" x14ac:dyDescent="0.3">
      <c r="B3" s="169" t="s">
        <v>59</v>
      </c>
      <c r="C3" s="169"/>
      <c r="D3" s="169"/>
      <c r="E3" s="169"/>
    </row>
    <row r="4" spans="1:8" ht="23.95" customHeight="1" thickTop="1" x14ac:dyDescent="0.25">
      <c r="B4" s="170" t="str">
        <f>ELŐLAP!C33</f>
        <v>KÉSZÜLT A BUDAPEST, X., FÜZÉR UTVA 32. / HRSZ : 39003 / SZÁM ALATT LÉTESÍTENDŐ</v>
      </c>
      <c r="C4" s="170"/>
      <c r="D4" s="170"/>
      <c r="E4" s="170"/>
      <c r="F4" s="58"/>
      <c r="G4" s="58"/>
      <c r="H4" s="58"/>
    </row>
    <row r="5" spans="1:8" ht="40.75" customHeight="1" thickBot="1" x14ac:dyDescent="0.3">
      <c r="B5" s="171" t="str">
        <f>'általános leírás'!B5</f>
        <v>BUDAPEST, KŐBÁNYA HELYTÖRTÉNETI GYŰJTEMÉNY TERVEZETT ELHELYEZÉSÉT SZOLGÁLÓ ÉPÜLET</v>
      </c>
      <c r="C5" s="171"/>
      <c r="D5" s="171"/>
      <c r="E5" s="171"/>
    </row>
    <row r="6" spans="1:8" ht="27" customHeight="1" thickTop="1" thickBot="1" x14ac:dyDescent="0.3">
      <c r="B6" s="172" t="s">
        <v>69</v>
      </c>
      <c r="C6" s="172"/>
      <c r="D6" s="172"/>
      <c r="E6" s="172"/>
    </row>
    <row r="7" spans="1:8" ht="14.3" thickTop="1" x14ac:dyDescent="0.25"/>
    <row r="11" spans="1:8" s="90" customFormat="1" ht="20.05" customHeight="1" x14ac:dyDescent="0.2">
      <c r="A11" s="86"/>
      <c r="B11" s="87" t="s">
        <v>66</v>
      </c>
      <c r="C11" s="88" t="s">
        <v>99</v>
      </c>
      <c r="D11" s="89" t="s">
        <v>60</v>
      </c>
      <c r="E11" s="89" t="s">
        <v>61</v>
      </c>
    </row>
    <row r="12" spans="1:8" s="90" customFormat="1" ht="20.05" customHeight="1" x14ac:dyDescent="0.2">
      <c r="A12" s="86"/>
      <c r="B12" s="92">
        <v>1</v>
      </c>
      <c r="C12" s="104" t="s">
        <v>196</v>
      </c>
      <c r="D12" s="159"/>
      <c r="E12" s="159"/>
    </row>
    <row r="13" spans="1:8" s="75" customFormat="1" ht="20.05" customHeight="1" x14ac:dyDescent="0.2">
      <c r="A13" s="91"/>
      <c r="B13" s="92">
        <v>2</v>
      </c>
      <c r="C13" s="104" t="s">
        <v>100</v>
      </c>
      <c r="D13" s="159"/>
      <c r="E13" s="159"/>
    </row>
    <row r="14" spans="1:8" s="75" customFormat="1" ht="20.05" customHeight="1" x14ac:dyDescent="0.2">
      <c r="A14" s="91"/>
      <c r="B14" s="92">
        <v>3</v>
      </c>
      <c r="C14" s="104" t="s">
        <v>101</v>
      </c>
      <c r="D14" s="159"/>
      <c r="E14" s="159"/>
    </row>
    <row r="15" spans="1:8" s="97" customFormat="1" ht="20.05" customHeight="1" x14ac:dyDescent="0.2">
      <c r="A15" s="93"/>
      <c r="B15" s="94"/>
      <c r="C15" s="95" t="s">
        <v>62</v>
      </c>
      <c r="D15" s="96">
        <f>SUM(D12:D14)</f>
        <v>0</v>
      </c>
      <c r="E15" s="96">
        <f>SUM(E12:E14)</f>
        <v>0</v>
      </c>
    </row>
    <row r="16" spans="1:8" s="97" customFormat="1" ht="20.05" customHeight="1" x14ac:dyDescent="0.2">
      <c r="A16" s="93"/>
      <c r="B16" s="98"/>
      <c r="C16" s="99" t="s">
        <v>63</v>
      </c>
      <c r="D16" s="167">
        <f>D15+E15</f>
        <v>0</v>
      </c>
      <c r="E16" s="168"/>
    </row>
    <row r="17" spans="1:5" s="75" customFormat="1" ht="20.05" customHeight="1" x14ac:dyDescent="0.2">
      <c r="A17" s="91"/>
      <c r="B17" s="100"/>
      <c r="C17" s="101" t="s">
        <v>64</v>
      </c>
      <c r="D17" s="165">
        <f>D16*0.27</f>
        <v>0</v>
      </c>
      <c r="E17" s="166"/>
    </row>
    <row r="18" spans="1:5" s="75" customFormat="1" ht="20.05" customHeight="1" x14ac:dyDescent="0.2">
      <c r="A18" s="91"/>
      <c r="B18" s="100"/>
      <c r="C18" s="99" t="s">
        <v>65</v>
      </c>
      <c r="D18" s="167">
        <f>ROUND(SUM(D16:D17),0)</f>
        <v>0</v>
      </c>
      <c r="E18" s="168"/>
    </row>
    <row r="19" spans="1:5" s="90" customFormat="1" ht="14.3" x14ac:dyDescent="0.2">
      <c r="A19" s="86"/>
      <c r="B19" s="102"/>
      <c r="C19" s="91"/>
      <c r="D19" s="103"/>
      <c r="E19" s="103"/>
    </row>
  </sheetData>
  <sheetProtection algorithmName="SHA-512" hashValue="LcYn9ojlGzLO9LL4+9Kx4S1vtoQ+6H6FX4F+j6MdCrw/VB3/p3b/r6srkzG0z1TC03GVNIl+cCGZKQoQmEiPvQ==" saltValue="INjhD8XLKNS96WdVu8s4sA==" spinCount="100000" sheet="1" objects="1" scenarios="1"/>
  <mergeCells count="7">
    <mergeCell ref="D17:E17"/>
    <mergeCell ref="D18:E18"/>
    <mergeCell ref="B3:E3"/>
    <mergeCell ref="B4:E4"/>
    <mergeCell ref="B5:E5"/>
    <mergeCell ref="B6:E6"/>
    <mergeCell ref="D16:E16"/>
  </mergeCells>
  <phoneticPr fontId="32" type="noConversion"/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7"/>
  <sheetViews>
    <sheetView zoomScaleNormal="100" workbookViewId="0">
      <pane ySplit="3152" topLeftCell="A7" activePane="bottomLeft"/>
      <selection activeCell="L9" sqref="L9"/>
      <selection pane="bottomLeft" activeCell="D13" sqref="D13"/>
    </sheetView>
  </sheetViews>
  <sheetFormatPr defaultRowHeight="13.6" x14ac:dyDescent="0.25"/>
  <cols>
    <col min="1" max="1" width="1.375" customWidth="1"/>
    <col min="2" max="2" width="5.25" style="29" customWidth="1"/>
    <col min="3" max="3" width="12.25" style="4" customWidth="1"/>
    <col min="4" max="4" width="33.125" style="124" customWidth="1"/>
    <col min="5" max="5" width="6.75" style="5" customWidth="1"/>
    <col min="6" max="6" width="5.375" style="5" customWidth="1"/>
    <col min="7" max="7" width="9.125" style="6" customWidth="1"/>
    <col min="8" max="8" width="8.125" style="6" customWidth="1"/>
    <col min="9" max="9" width="9.125" style="6" customWidth="1"/>
    <col min="10" max="10" width="10.875" style="6" customWidth="1"/>
    <col min="12" max="12" width="34.75" customWidth="1"/>
  </cols>
  <sheetData>
    <row r="2" spans="2:12" ht="18.350000000000001" x14ac:dyDescent="0.2">
      <c r="B2" s="178" t="s">
        <v>0</v>
      </c>
      <c r="C2" s="178"/>
      <c r="D2" s="178"/>
      <c r="E2" s="178"/>
      <c r="F2" s="178"/>
      <c r="G2" s="178"/>
      <c r="H2" s="178"/>
      <c r="I2" s="178"/>
      <c r="J2" s="178"/>
    </row>
    <row r="3" spans="2:12" ht="12.9" x14ac:dyDescent="0.2">
      <c r="B3" s="179" t="str">
        <f>'Bontás főösszesítő'!B4:E4</f>
        <v>KÉSZÜLT A BUDAPEST, X., FÜZÉR UTVA 32. / HRSZ : 39003 / SZÁM ALATT LÉTESÍTENDŐ</v>
      </c>
      <c r="C3" s="179"/>
      <c r="D3" s="179"/>
      <c r="E3" s="179"/>
      <c r="F3" s="179"/>
      <c r="G3" s="179"/>
      <c r="H3" s="179"/>
      <c r="I3" s="179"/>
      <c r="J3" s="179"/>
    </row>
    <row r="4" spans="2:12" ht="14.3" x14ac:dyDescent="0.2">
      <c r="B4" s="180" t="str">
        <f>'Bontás főösszesítő'!B5:E5</f>
        <v>BUDAPEST, KŐBÁNYA HELYTÖRTÉNETI GYŰJTEMÉNY TERVEZETT ELHELYEZÉSÉT SZOLGÁLÓ ÉPÜLET</v>
      </c>
      <c r="C4" s="180"/>
      <c r="D4" s="180"/>
      <c r="E4" s="180"/>
      <c r="F4" s="180"/>
      <c r="G4" s="180"/>
      <c r="H4" s="180"/>
      <c r="I4" s="180"/>
      <c r="J4" s="180"/>
    </row>
    <row r="5" spans="2:12" ht="18.350000000000001" x14ac:dyDescent="0.2">
      <c r="B5" s="178" t="s">
        <v>69</v>
      </c>
      <c r="C5" s="178"/>
      <c r="D5" s="178"/>
      <c r="E5" s="178"/>
      <c r="F5" s="178"/>
      <c r="G5" s="178"/>
      <c r="H5" s="178"/>
      <c r="I5" s="178"/>
      <c r="J5" s="178"/>
    </row>
    <row r="6" spans="2:12" ht="18.350000000000001" x14ac:dyDescent="0.2">
      <c r="B6" s="181"/>
      <c r="C6" s="181"/>
      <c r="D6" s="181"/>
      <c r="E6" s="181"/>
      <c r="F6" s="181"/>
      <c r="G6" s="181"/>
      <c r="H6" s="181"/>
      <c r="I6" s="181"/>
      <c r="J6" s="181"/>
    </row>
    <row r="7" spans="2:12" s="106" customFormat="1" x14ac:dyDescent="0.25">
      <c r="B7" s="105"/>
      <c r="C7" s="25"/>
      <c r="D7" s="121"/>
      <c r="E7" s="65"/>
      <c r="F7" s="65"/>
      <c r="G7" s="64"/>
      <c r="H7" s="64"/>
      <c r="I7" s="64"/>
      <c r="J7" s="64"/>
    </row>
    <row r="8" spans="2:12" x14ac:dyDescent="0.25">
      <c r="B8" s="27"/>
      <c r="C8" s="1"/>
      <c r="D8" s="122"/>
      <c r="E8" s="2"/>
      <c r="F8" s="2"/>
      <c r="G8" s="3"/>
      <c r="H8" s="3"/>
      <c r="I8" s="3"/>
      <c r="J8" s="3"/>
    </row>
    <row r="9" spans="2:12" ht="21.75" x14ac:dyDescent="0.2">
      <c r="B9" s="28" t="s">
        <v>1</v>
      </c>
      <c r="C9" s="34" t="s">
        <v>2</v>
      </c>
      <c r="D9" s="123" t="s">
        <v>41</v>
      </c>
      <c r="E9" s="34" t="s">
        <v>42</v>
      </c>
      <c r="F9" s="34" t="s">
        <v>43</v>
      </c>
      <c r="G9" s="70" t="s">
        <v>44</v>
      </c>
      <c r="H9" s="70" t="s">
        <v>45</v>
      </c>
      <c r="I9" s="70" t="s">
        <v>46</v>
      </c>
      <c r="J9" s="70" t="s">
        <v>47</v>
      </c>
    </row>
    <row r="11" spans="2:12" ht="32.950000000000003" customHeight="1" x14ac:dyDescent="0.2">
      <c r="B11" s="182" t="s">
        <v>181</v>
      </c>
      <c r="C11" s="183"/>
      <c r="D11" s="183"/>
      <c r="E11" s="183"/>
      <c r="F11" s="183"/>
      <c r="G11" s="183"/>
      <c r="H11" s="183"/>
      <c r="I11" s="183"/>
      <c r="J11" s="184"/>
    </row>
    <row r="12" spans="2:12" ht="26.35" customHeight="1" x14ac:dyDescent="0.2">
      <c r="B12" s="173" t="s">
        <v>114</v>
      </c>
      <c r="C12" s="174"/>
      <c r="D12" s="174"/>
      <c r="E12" s="174"/>
      <c r="F12" s="174"/>
      <c r="G12" s="174"/>
      <c r="H12" s="174"/>
      <c r="I12" s="174"/>
      <c r="J12" s="175"/>
    </row>
    <row r="13" spans="2:12" ht="95.1" x14ac:dyDescent="0.25">
      <c r="B13" s="134">
        <v>1</v>
      </c>
      <c r="C13" s="33" t="s">
        <v>32</v>
      </c>
      <c r="D13" s="135" t="s">
        <v>183</v>
      </c>
      <c r="E13" s="66">
        <v>1</v>
      </c>
      <c r="F13" s="23" t="s">
        <v>57</v>
      </c>
      <c r="G13" s="136"/>
      <c r="H13" s="136"/>
      <c r="I13" s="16">
        <f t="shared" ref="I13:I28" si="0">E13*G13</f>
        <v>0</v>
      </c>
      <c r="J13" s="16">
        <f t="shared" ref="J13:J28" si="1">E13*H13</f>
        <v>0</v>
      </c>
      <c r="L13" s="133"/>
    </row>
    <row r="14" spans="2:12" ht="95.1" x14ac:dyDescent="0.25">
      <c r="B14" s="134">
        <v>2</v>
      </c>
      <c r="C14" s="33" t="s">
        <v>32</v>
      </c>
      <c r="D14" s="135" t="s">
        <v>182</v>
      </c>
      <c r="E14" s="66">
        <v>1</v>
      </c>
      <c r="F14" s="23" t="s">
        <v>57</v>
      </c>
      <c r="G14" s="136"/>
      <c r="H14" s="136"/>
      <c r="I14" s="16">
        <f t="shared" si="0"/>
        <v>0</v>
      </c>
      <c r="J14" s="16">
        <f t="shared" si="1"/>
        <v>0</v>
      </c>
    </row>
    <row r="15" spans="2:12" ht="81.55" x14ac:dyDescent="0.25">
      <c r="B15" s="134">
        <v>3</v>
      </c>
      <c r="C15" s="33" t="s">
        <v>32</v>
      </c>
      <c r="D15" s="135" t="s">
        <v>184</v>
      </c>
      <c r="E15" s="66">
        <v>1</v>
      </c>
      <c r="F15" s="23" t="s">
        <v>57</v>
      </c>
      <c r="G15" s="136"/>
      <c r="H15" s="136"/>
      <c r="I15" s="16">
        <f>E15*G15</f>
        <v>0</v>
      </c>
      <c r="J15" s="16">
        <f>E15*H15</f>
        <v>0</v>
      </c>
    </row>
    <row r="16" spans="2:12" ht="54.35" x14ac:dyDescent="0.25">
      <c r="B16" s="134">
        <v>4</v>
      </c>
      <c r="C16" s="33" t="s">
        <v>32</v>
      </c>
      <c r="D16" s="135" t="s">
        <v>188</v>
      </c>
      <c r="E16" s="66">
        <v>1</v>
      </c>
      <c r="F16" s="23" t="s">
        <v>57</v>
      </c>
      <c r="G16" s="136"/>
      <c r="H16" s="136"/>
      <c r="I16" s="16">
        <f t="shared" si="0"/>
        <v>0</v>
      </c>
      <c r="J16" s="16">
        <f t="shared" si="1"/>
        <v>0</v>
      </c>
    </row>
    <row r="17" spans="2:10" ht="27.2" x14ac:dyDescent="0.25">
      <c r="B17" s="134" t="s">
        <v>189</v>
      </c>
      <c r="C17" s="33" t="s">
        <v>32</v>
      </c>
      <c r="D17" s="135" t="s">
        <v>185</v>
      </c>
      <c r="E17" s="66">
        <v>1</v>
      </c>
      <c r="F17" s="23" t="s">
        <v>57</v>
      </c>
      <c r="G17" s="136"/>
      <c r="H17" s="136"/>
      <c r="I17" s="16">
        <f t="shared" si="0"/>
        <v>0</v>
      </c>
      <c r="J17" s="16">
        <f t="shared" si="1"/>
        <v>0</v>
      </c>
    </row>
    <row r="18" spans="2:10" ht="40.75" x14ac:dyDescent="0.25">
      <c r="B18" s="134">
        <v>5</v>
      </c>
      <c r="C18" s="33" t="s">
        <v>32</v>
      </c>
      <c r="D18" s="135" t="s">
        <v>187</v>
      </c>
      <c r="E18" s="66">
        <v>1</v>
      </c>
      <c r="F18" s="23" t="s">
        <v>57</v>
      </c>
      <c r="G18" s="136"/>
      <c r="H18" s="136"/>
      <c r="I18" s="16">
        <f t="shared" si="0"/>
        <v>0</v>
      </c>
      <c r="J18" s="16">
        <f t="shared" si="1"/>
        <v>0</v>
      </c>
    </row>
    <row r="19" spans="2:10" x14ac:dyDescent="0.25">
      <c r="B19" s="134" t="s">
        <v>190</v>
      </c>
      <c r="C19" s="33" t="s">
        <v>32</v>
      </c>
      <c r="D19" s="135" t="s">
        <v>186</v>
      </c>
      <c r="E19" s="66">
        <v>1</v>
      </c>
      <c r="F19" s="23" t="s">
        <v>57</v>
      </c>
      <c r="G19" s="136"/>
      <c r="H19" s="136"/>
      <c r="I19" s="16">
        <f t="shared" si="0"/>
        <v>0</v>
      </c>
      <c r="J19" s="16">
        <f t="shared" si="1"/>
        <v>0</v>
      </c>
    </row>
    <row r="20" spans="2:10" x14ac:dyDescent="0.25">
      <c r="B20" s="134">
        <v>6</v>
      </c>
      <c r="C20" s="15" t="s">
        <v>32</v>
      </c>
      <c r="D20" s="125" t="s">
        <v>191</v>
      </c>
      <c r="E20" s="23">
        <v>1</v>
      </c>
      <c r="F20" s="23" t="s">
        <v>57</v>
      </c>
      <c r="G20" s="136"/>
      <c r="H20" s="136"/>
      <c r="I20" s="16">
        <f>E20*G20</f>
        <v>0</v>
      </c>
      <c r="J20" s="16">
        <f>E20*H20</f>
        <v>0</v>
      </c>
    </row>
    <row r="21" spans="2:10" ht="40.75" x14ac:dyDescent="0.25">
      <c r="B21" s="134">
        <v>7</v>
      </c>
      <c r="C21" s="33" t="s">
        <v>32</v>
      </c>
      <c r="D21" s="135" t="s">
        <v>118</v>
      </c>
      <c r="E21" s="66">
        <v>1</v>
      </c>
      <c r="F21" s="23" t="s">
        <v>57</v>
      </c>
      <c r="G21" s="136"/>
      <c r="H21" s="136"/>
      <c r="I21" s="16">
        <f t="shared" si="0"/>
        <v>0</v>
      </c>
      <c r="J21" s="16">
        <f t="shared" si="1"/>
        <v>0</v>
      </c>
    </row>
    <row r="22" spans="2:10" ht="27.2" x14ac:dyDescent="0.25">
      <c r="B22" s="134">
        <v>8</v>
      </c>
      <c r="C22" s="33" t="s">
        <v>32</v>
      </c>
      <c r="D22" s="135" t="s">
        <v>119</v>
      </c>
      <c r="E22" s="66">
        <v>1</v>
      </c>
      <c r="F22" s="23" t="s">
        <v>57</v>
      </c>
      <c r="G22" s="136"/>
      <c r="H22" s="136"/>
      <c r="I22" s="16">
        <f t="shared" si="0"/>
        <v>0</v>
      </c>
      <c r="J22" s="16">
        <f t="shared" si="1"/>
        <v>0</v>
      </c>
    </row>
    <row r="23" spans="2:10" ht="40.75" x14ac:dyDescent="0.25">
      <c r="B23" s="134">
        <v>9</v>
      </c>
      <c r="C23" s="33" t="s">
        <v>32</v>
      </c>
      <c r="D23" s="135" t="s">
        <v>192</v>
      </c>
      <c r="E23" s="66">
        <v>1</v>
      </c>
      <c r="F23" s="23" t="s">
        <v>57</v>
      </c>
      <c r="G23" s="136"/>
      <c r="H23" s="136"/>
      <c r="I23" s="16">
        <f t="shared" si="0"/>
        <v>0</v>
      </c>
      <c r="J23" s="16">
        <f t="shared" si="1"/>
        <v>0</v>
      </c>
    </row>
    <row r="24" spans="2:10" ht="27.2" x14ac:dyDescent="0.25">
      <c r="B24" s="134">
        <v>10</v>
      </c>
      <c r="C24" s="15" t="s">
        <v>32</v>
      </c>
      <c r="D24" s="125" t="s">
        <v>193</v>
      </c>
      <c r="E24" s="66">
        <v>1</v>
      </c>
      <c r="F24" s="23" t="s">
        <v>57</v>
      </c>
      <c r="G24" s="136"/>
      <c r="H24" s="136"/>
      <c r="I24" s="26">
        <f>E24*G24</f>
        <v>0</v>
      </c>
      <c r="J24" s="26">
        <f>E24*H24</f>
        <v>0</v>
      </c>
    </row>
    <row r="25" spans="2:10" ht="27.2" x14ac:dyDescent="0.25">
      <c r="B25" s="134">
        <v>11</v>
      </c>
      <c r="C25" s="33" t="s">
        <v>32</v>
      </c>
      <c r="D25" s="125" t="s">
        <v>195</v>
      </c>
      <c r="E25" s="23">
        <v>1</v>
      </c>
      <c r="F25" s="23" t="s">
        <v>57</v>
      </c>
      <c r="G25" s="136"/>
      <c r="H25" s="136"/>
      <c r="I25" s="26">
        <f t="shared" si="0"/>
        <v>0</v>
      </c>
      <c r="J25" s="26">
        <f t="shared" si="1"/>
        <v>0</v>
      </c>
    </row>
    <row r="26" spans="2:10" ht="27.2" x14ac:dyDescent="0.25">
      <c r="B26" s="134">
        <v>12</v>
      </c>
      <c r="C26" s="33" t="s">
        <v>32</v>
      </c>
      <c r="D26" s="125" t="s">
        <v>120</v>
      </c>
      <c r="E26" s="23">
        <v>1</v>
      </c>
      <c r="F26" s="23" t="s">
        <v>57</v>
      </c>
      <c r="G26" s="136"/>
      <c r="H26" s="136"/>
      <c r="I26" s="26">
        <f>E26*G26</f>
        <v>0</v>
      </c>
      <c r="J26" s="26">
        <f>E26*H26</f>
        <v>0</v>
      </c>
    </row>
    <row r="27" spans="2:10" ht="27.2" x14ac:dyDescent="0.25">
      <c r="B27" s="134">
        <v>13</v>
      </c>
      <c r="C27" s="33" t="s">
        <v>32</v>
      </c>
      <c r="D27" s="125" t="s">
        <v>194</v>
      </c>
      <c r="E27" s="23">
        <v>1</v>
      </c>
      <c r="F27" s="23" t="s">
        <v>57</v>
      </c>
      <c r="G27" s="136"/>
      <c r="H27" s="136"/>
      <c r="I27" s="26">
        <f t="shared" ref="I27" si="2">E27*G27</f>
        <v>0</v>
      </c>
      <c r="J27" s="26">
        <f t="shared" ref="J27" si="3">E27*H27</f>
        <v>0</v>
      </c>
    </row>
    <row r="28" spans="2:10" ht="27.2" x14ac:dyDescent="0.25">
      <c r="B28" s="134">
        <v>14</v>
      </c>
      <c r="C28" s="33" t="s">
        <v>32</v>
      </c>
      <c r="D28" s="125" t="s">
        <v>109</v>
      </c>
      <c r="E28" s="23">
        <v>1</v>
      </c>
      <c r="F28" s="23" t="s">
        <v>57</v>
      </c>
      <c r="G28" s="136"/>
      <c r="H28" s="136"/>
      <c r="I28" s="26">
        <f t="shared" si="0"/>
        <v>0</v>
      </c>
      <c r="J28" s="26">
        <f t="shared" si="1"/>
        <v>0</v>
      </c>
    </row>
    <row r="29" spans="2:10" ht="25.85" x14ac:dyDescent="0.2">
      <c r="B29" s="138"/>
      <c r="C29" s="139"/>
      <c r="D29" s="140" t="s">
        <v>197</v>
      </c>
      <c r="E29" s="141"/>
      <c r="F29" s="142"/>
      <c r="G29" s="143"/>
      <c r="H29" s="144"/>
      <c r="I29" s="145">
        <f>SUM(I13:I28)</f>
        <v>0</v>
      </c>
      <c r="J29" s="145">
        <f>SUM(J13:J28)</f>
        <v>0</v>
      </c>
    </row>
    <row r="34" spans="2:10" ht="14.3" x14ac:dyDescent="0.2">
      <c r="B34" s="182" t="s">
        <v>110</v>
      </c>
      <c r="C34" s="183"/>
      <c r="D34" s="183"/>
      <c r="E34" s="183"/>
      <c r="F34" s="183"/>
      <c r="G34" s="183"/>
      <c r="H34" s="183"/>
      <c r="I34" s="183"/>
      <c r="J34" s="184"/>
    </row>
    <row r="35" spans="2:10" ht="40.75" x14ac:dyDescent="0.25">
      <c r="B35" s="63">
        <v>1</v>
      </c>
      <c r="C35" s="15" t="s">
        <v>7</v>
      </c>
      <c r="D35" s="125" t="s">
        <v>174</v>
      </c>
      <c r="E35" s="24">
        <v>4.8499999999999996</v>
      </c>
      <c r="F35" s="23" t="s">
        <v>48</v>
      </c>
      <c r="G35" s="136"/>
      <c r="H35" s="136"/>
      <c r="I35" s="16">
        <f>ROUND(E35*G35, 0)</f>
        <v>0</v>
      </c>
      <c r="J35" s="16">
        <f>ROUND(E35*H35, 0)</f>
        <v>0</v>
      </c>
    </row>
    <row r="36" spans="2:10" ht="54.35" x14ac:dyDescent="0.25">
      <c r="B36" s="63">
        <v>6</v>
      </c>
      <c r="C36" s="15" t="s">
        <v>152</v>
      </c>
      <c r="D36" s="125" t="s">
        <v>151</v>
      </c>
      <c r="E36" s="24">
        <v>8.4</v>
      </c>
      <c r="F36" s="23" t="s">
        <v>48</v>
      </c>
      <c r="G36" s="136"/>
      <c r="H36" s="136"/>
      <c r="I36" s="16">
        <f t="shared" ref="I36:I37" si="4">ROUND(E36*G36, 0)</f>
        <v>0</v>
      </c>
      <c r="J36" s="16">
        <f t="shared" ref="J36:J37" si="5">ROUND(E36*H36, 0)</f>
        <v>0</v>
      </c>
    </row>
    <row r="37" spans="2:10" ht="40.75" x14ac:dyDescent="0.25">
      <c r="B37" s="63">
        <v>7</v>
      </c>
      <c r="C37" s="15" t="s">
        <v>153</v>
      </c>
      <c r="D37" s="125" t="s">
        <v>154</v>
      </c>
      <c r="E37" s="24">
        <v>16.8</v>
      </c>
      <c r="F37" s="23" t="s">
        <v>49</v>
      </c>
      <c r="G37" s="136"/>
      <c r="H37" s="136"/>
      <c r="I37" s="16">
        <f t="shared" si="4"/>
        <v>0</v>
      </c>
      <c r="J37" s="16">
        <f t="shared" si="5"/>
        <v>0</v>
      </c>
    </row>
    <row r="38" spans="2:10" ht="27.2" x14ac:dyDescent="0.25">
      <c r="B38" s="63">
        <v>10</v>
      </c>
      <c r="C38" s="15" t="s">
        <v>173</v>
      </c>
      <c r="D38" s="125" t="s">
        <v>103</v>
      </c>
      <c r="E38" s="24">
        <v>535.20000000000005</v>
      </c>
      <c r="F38" s="23" t="s">
        <v>49</v>
      </c>
      <c r="G38" s="136"/>
      <c r="H38" s="136"/>
      <c r="I38" s="16">
        <f>ROUND(E38*G38, 0)</f>
        <v>0</v>
      </c>
      <c r="J38" s="16">
        <f>ROUND(E38*H38, 0)</f>
        <v>0</v>
      </c>
    </row>
    <row r="39" spans="2:10" ht="40.75" x14ac:dyDescent="0.25">
      <c r="B39" s="63">
        <v>11</v>
      </c>
      <c r="C39" s="15" t="s">
        <v>18</v>
      </c>
      <c r="D39" s="125" t="s">
        <v>104</v>
      </c>
      <c r="E39" s="24">
        <v>17</v>
      </c>
      <c r="F39" s="23" t="s">
        <v>49</v>
      </c>
      <c r="G39" s="136"/>
      <c r="H39" s="136"/>
      <c r="I39" s="16">
        <f t="shared" ref="I39:I40" si="6">ROUND(E39*G39, 0)</f>
        <v>0</v>
      </c>
      <c r="J39" s="16">
        <f t="shared" ref="J39:J40" si="7">ROUND(E39*H39, 0)</f>
        <v>0</v>
      </c>
    </row>
    <row r="40" spans="2:10" ht="67.95" x14ac:dyDescent="0.25">
      <c r="B40" s="63">
        <v>22</v>
      </c>
      <c r="C40" s="15" t="s">
        <v>33</v>
      </c>
      <c r="D40" s="125" t="s">
        <v>115</v>
      </c>
      <c r="E40" s="24">
        <v>75</v>
      </c>
      <c r="F40" s="23" t="s">
        <v>48</v>
      </c>
      <c r="G40" s="136"/>
      <c r="H40" s="136"/>
      <c r="I40" s="16">
        <f t="shared" si="6"/>
        <v>0</v>
      </c>
      <c r="J40" s="16">
        <f t="shared" si="7"/>
        <v>0</v>
      </c>
    </row>
    <row r="41" spans="2:10" ht="12.9" x14ac:dyDescent="0.2">
      <c r="B41" s="148"/>
      <c r="C41" s="149"/>
      <c r="D41" s="150" t="s">
        <v>198</v>
      </c>
      <c r="E41" s="151"/>
      <c r="F41" s="152"/>
      <c r="G41" s="145"/>
      <c r="H41" s="145"/>
      <c r="I41" s="145">
        <f>SUM(I35:I40)</f>
        <v>0</v>
      </c>
      <c r="J41" s="145">
        <f>SUM(J35:J40)</f>
        <v>0</v>
      </c>
    </row>
    <row r="42" spans="2:10" x14ac:dyDescent="0.25">
      <c r="B42" s="153"/>
      <c r="C42" s="154"/>
      <c r="D42" s="155"/>
      <c r="E42" s="156"/>
      <c r="F42" s="157"/>
      <c r="G42" s="158"/>
      <c r="H42" s="158"/>
      <c r="I42" s="158"/>
      <c r="J42" s="158"/>
    </row>
    <row r="43" spans="2:10" s="116" customFormat="1" ht="12.9" x14ac:dyDescent="0.2">
      <c r="B43" s="117"/>
      <c r="C43" s="118"/>
      <c r="D43" s="177"/>
      <c r="E43" s="177"/>
      <c r="F43" s="177"/>
      <c r="G43" s="177"/>
      <c r="H43" s="177"/>
      <c r="I43" s="120"/>
      <c r="J43" s="120"/>
    </row>
    <row r="44" spans="2:10" s="115" customFormat="1" ht="12.9" x14ac:dyDescent="0.2">
      <c r="B44" s="117"/>
      <c r="C44" s="118"/>
      <c r="D44" s="127"/>
      <c r="E44" s="119"/>
      <c r="F44" s="119"/>
      <c r="G44" s="119"/>
      <c r="H44" s="119"/>
      <c r="I44" s="120"/>
      <c r="J44" s="120"/>
    </row>
    <row r="45" spans="2:10" s="115" customFormat="1" ht="12.9" x14ac:dyDescent="0.2">
      <c r="B45" s="117"/>
      <c r="C45" s="118"/>
      <c r="D45" s="127"/>
      <c r="E45" s="119"/>
      <c r="F45" s="119"/>
      <c r="G45" s="119"/>
      <c r="H45" s="119"/>
      <c r="I45" s="120"/>
      <c r="J45" s="120"/>
    </row>
    <row r="46" spans="2:10" s="116" customFormat="1" ht="12.9" x14ac:dyDescent="0.2">
      <c r="B46" s="117"/>
      <c r="C46" s="118"/>
      <c r="D46" s="127"/>
      <c r="E46" s="119"/>
      <c r="F46" s="119"/>
      <c r="G46" s="119"/>
      <c r="H46" s="119"/>
      <c r="I46" s="120"/>
      <c r="J46" s="120"/>
    </row>
    <row r="47" spans="2:10" ht="14.3" x14ac:dyDescent="0.2">
      <c r="B47" s="176" t="s">
        <v>121</v>
      </c>
      <c r="C47" s="176"/>
      <c r="D47" s="176"/>
      <c r="E47" s="176"/>
      <c r="F47" s="176"/>
      <c r="G47" s="176"/>
      <c r="H47" s="176"/>
      <c r="I47" s="176"/>
      <c r="J47" s="176"/>
    </row>
    <row r="48" spans="2:10" ht="40.75" x14ac:dyDescent="0.25">
      <c r="B48" s="63">
        <v>1</v>
      </c>
      <c r="C48" s="15" t="s">
        <v>5</v>
      </c>
      <c r="D48" s="125" t="s">
        <v>175</v>
      </c>
      <c r="E48" s="24">
        <v>3.12</v>
      </c>
      <c r="F48" s="23" t="s">
        <v>48</v>
      </c>
      <c r="G48" s="136"/>
      <c r="H48" s="136"/>
      <c r="I48" s="16">
        <f t="shared" ref="I48:I55" si="8">ROUND(E48*G48, 0)</f>
        <v>0</v>
      </c>
      <c r="J48" s="16">
        <f t="shared" ref="J48:J55" si="9">ROUND(E48*H48, 0)</f>
        <v>0</v>
      </c>
    </row>
    <row r="49" spans="2:10" ht="40.75" x14ac:dyDescent="0.25">
      <c r="B49" s="63">
        <v>2</v>
      </c>
      <c r="C49" s="15" t="s">
        <v>8</v>
      </c>
      <c r="D49" s="125" t="s">
        <v>126</v>
      </c>
      <c r="E49" s="24">
        <v>1.04</v>
      </c>
      <c r="F49" s="23" t="s">
        <v>48</v>
      </c>
      <c r="G49" s="136"/>
      <c r="H49" s="136"/>
      <c r="I49" s="16">
        <f t="shared" si="8"/>
        <v>0</v>
      </c>
      <c r="J49" s="16">
        <f t="shared" si="9"/>
        <v>0</v>
      </c>
    </row>
    <row r="50" spans="2:10" ht="40.75" x14ac:dyDescent="0.25">
      <c r="B50" s="63">
        <v>3</v>
      </c>
      <c r="C50" s="15" t="s">
        <v>133</v>
      </c>
      <c r="D50" s="125" t="s">
        <v>134</v>
      </c>
      <c r="E50" s="24">
        <v>33</v>
      </c>
      <c r="F50" s="23" t="s">
        <v>56</v>
      </c>
      <c r="G50" s="136"/>
      <c r="H50" s="136"/>
      <c r="I50" s="16">
        <f t="shared" si="8"/>
        <v>0</v>
      </c>
      <c r="J50" s="16">
        <f t="shared" si="9"/>
        <v>0</v>
      </c>
    </row>
    <row r="51" spans="2:10" ht="40.75" x14ac:dyDescent="0.25">
      <c r="B51" s="63">
        <v>4</v>
      </c>
      <c r="C51" s="15" t="s">
        <v>124</v>
      </c>
      <c r="D51" s="125" t="s">
        <v>125</v>
      </c>
      <c r="E51" s="24">
        <v>9.9</v>
      </c>
      <c r="F51" s="23" t="s">
        <v>56</v>
      </c>
      <c r="G51" s="136"/>
      <c r="H51" s="136"/>
      <c r="I51" s="16">
        <f t="shared" si="8"/>
        <v>0</v>
      </c>
      <c r="J51" s="16">
        <f t="shared" si="9"/>
        <v>0</v>
      </c>
    </row>
    <row r="52" spans="2:10" ht="108.7" x14ac:dyDescent="0.25">
      <c r="B52" s="63">
        <v>5</v>
      </c>
      <c r="C52" s="15" t="s">
        <v>102</v>
      </c>
      <c r="D52" s="125" t="s">
        <v>149</v>
      </c>
      <c r="E52" s="24">
        <v>30.86</v>
      </c>
      <c r="F52" s="23" t="s">
        <v>48</v>
      </c>
      <c r="G52" s="136"/>
      <c r="H52" s="136"/>
      <c r="I52" s="16">
        <f t="shared" si="8"/>
        <v>0</v>
      </c>
      <c r="J52" s="16">
        <f t="shared" si="9"/>
        <v>0</v>
      </c>
    </row>
    <row r="53" spans="2:10" x14ac:dyDescent="0.25">
      <c r="B53" s="63">
        <v>6</v>
      </c>
      <c r="C53" s="15" t="s">
        <v>9</v>
      </c>
      <c r="D53" s="125" t="s">
        <v>37</v>
      </c>
      <c r="E53" s="24">
        <v>11.65</v>
      </c>
      <c r="F53" s="23" t="s">
        <v>48</v>
      </c>
      <c r="G53" s="136"/>
      <c r="H53" s="136"/>
      <c r="I53" s="16">
        <f t="shared" si="8"/>
        <v>0</v>
      </c>
      <c r="J53" s="16">
        <f t="shared" si="9"/>
        <v>0</v>
      </c>
    </row>
    <row r="54" spans="2:10" x14ac:dyDescent="0.25">
      <c r="B54" s="63">
        <v>7</v>
      </c>
      <c r="C54" s="15" t="s">
        <v>10</v>
      </c>
      <c r="D54" s="125" t="s">
        <v>38</v>
      </c>
      <c r="E54" s="24">
        <v>4.75</v>
      </c>
      <c r="F54" s="23" t="s">
        <v>48</v>
      </c>
      <c r="G54" s="136"/>
      <c r="H54" s="136"/>
      <c r="I54" s="16">
        <f t="shared" si="8"/>
        <v>0</v>
      </c>
      <c r="J54" s="16">
        <f t="shared" si="9"/>
        <v>0</v>
      </c>
    </row>
    <row r="55" spans="2:10" x14ac:dyDescent="0.25">
      <c r="B55" s="63">
        <v>8</v>
      </c>
      <c r="C55" s="15" t="s">
        <v>11</v>
      </c>
      <c r="D55" s="125" t="s">
        <v>127</v>
      </c>
      <c r="E55" s="23">
        <v>7</v>
      </c>
      <c r="F55" s="23" t="s">
        <v>39</v>
      </c>
      <c r="G55" s="136"/>
      <c r="H55" s="136"/>
      <c r="I55" s="16">
        <f t="shared" si="8"/>
        <v>0</v>
      </c>
      <c r="J55" s="16">
        <f t="shared" si="9"/>
        <v>0</v>
      </c>
    </row>
    <row r="56" spans="2:10" ht="40.75" x14ac:dyDescent="0.25">
      <c r="B56" s="63">
        <v>9</v>
      </c>
      <c r="C56" s="15" t="s">
        <v>12</v>
      </c>
      <c r="D56" s="125" t="s">
        <v>177</v>
      </c>
      <c r="E56" s="24">
        <v>22.98</v>
      </c>
      <c r="F56" s="23" t="s">
        <v>48</v>
      </c>
      <c r="G56" s="136"/>
      <c r="H56" s="136"/>
      <c r="I56" s="16">
        <f t="shared" ref="I56:I66" si="10">ROUND(E56*G56, 0)</f>
        <v>0</v>
      </c>
      <c r="J56" s="16">
        <f t="shared" ref="J56:J66" si="11">ROUND(E56*H56, 0)</f>
        <v>0</v>
      </c>
    </row>
    <row r="57" spans="2:10" ht="27.2" x14ac:dyDescent="0.25">
      <c r="B57" s="63">
        <v>10</v>
      </c>
      <c r="C57" s="15" t="s">
        <v>13</v>
      </c>
      <c r="D57" s="125" t="s">
        <v>35</v>
      </c>
      <c r="E57" s="24">
        <v>12.8</v>
      </c>
      <c r="F57" s="23" t="s">
        <v>49</v>
      </c>
      <c r="G57" s="136"/>
      <c r="H57" s="136"/>
      <c r="I57" s="16">
        <f t="shared" si="10"/>
        <v>0</v>
      </c>
      <c r="J57" s="16">
        <f t="shared" si="11"/>
        <v>0</v>
      </c>
    </row>
    <row r="58" spans="2:10" ht="27.2" x14ac:dyDescent="0.25">
      <c r="B58" s="63">
        <v>11</v>
      </c>
      <c r="C58" s="15" t="s">
        <v>13</v>
      </c>
      <c r="D58" s="125" t="s">
        <v>148</v>
      </c>
      <c r="E58" s="24">
        <f>1.1*0.4*9</f>
        <v>3.9600000000000004</v>
      </c>
      <c r="F58" s="23" t="s">
        <v>49</v>
      </c>
      <c r="G58" s="136"/>
      <c r="H58" s="136"/>
      <c r="I58" s="16">
        <f>ROUND(E58*G58, 0)</f>
        <v>0</v>
      </c>
      <c r="J58" s="16">
        <f>ROUND(E58*H58, 0)</f>
        <v>0</v>
      </c>
    </row>
    <row r="59" spans="2:10" x14ac:dyDescent="0.25">
      <c r="B59" s="63">
        <v>12</v>
      </c>
      <c r="C59" s="15" t="s">
        <v>14</v>
      </c>
      <c r="D59" s="125" t="s">
        <v>128</v>
      </c>
      <c r="E59" s="12">
        <v>286</v>
      </c>
      <c r="F59" s="23" t="s">
        <v>49</v>
      </c>
      <c r="G59" s="136"/>
      <c r="H59" s="136"/>
      <c r="I59" s="16">
        <f t="shared" si="10"/>
        <v>0</v>
      </c>
      <c r="J59" s="16">
        <f t="shared" si="11"/>
        <v>0</v>
      </c>
    </row>
    <row r="60" spans="2:10" x14ac:dyDescent="0.25">
      <c r="B60" s="63">
        <v>13</v>
      </c>
      <c r="C60" s="15" t="s">
        <v>129</v>
      </c>
      <c r="D60" s="125" t="s">
        <v>130</v>
      </c>
      <c r="E60" s="12">
        <v>334</v>
      </c>
      <c r="F60" s="23" t="s">
        <v>56</v>
      </c>
      <c r="G60" s="136"/>
      <c r="H60" s="136"/>
      <c r="I60" s="16">
        <f>ROUND(E60*G60, 0)</f>
        <v>0</v>
      </c>
      <c r="J60" s="16">
        <f>ROUND(E60*H60, 0)</f>
        <v>0</v>
      </c>
    </row>
    <row r="61" spans="2:10" ht="27.2" x14ac:dyDescent="0.25">
      <c r="B61" s="63">
        <v>14</v>
      </c>
      <c r="C61" s="15"/>
      <c r="D61" s="125" t="s">
        <v>135</v>
      </c>
      <c r="E61" s="24">
        <v>18</v>
      </c>
      <c r="F61" s="23" t="s">
        <v>56</v>
      </c>
      <c r="G61" s="136"/>
      <c r="H61" s="136"/>
      <c r="I61" s="16">
        <f>ROUND(E61*G61, 0)</f>
        <v>0</v>
      </c>
      <c r="J61" s="16">
        <f>ROUND(E61*H61, 0)</f>
        <v>0</v>
      </c>
    </row>
    <row r="62" spans="2:10" ht="27.2" x14ac:dyDescent="0.25">
      <c r="B62" s="63">
        <v>15</v>
      </c>
      <c r="C62" s="15" t="s">
        <v>132</v>
      </c>
      <c r="D62" s="125" t="s">
        <v>131</v>
      </c>
      <c r="E62" s="24">
        <f>E68+E69+E81</f>
        <v>638</v>
      </c>
      <c r="F62" s="23" t="s">
        <v>49</v>
      </c>
      <c r="G62" s="136"/>
      <c r="H62" s="136"/>
      <c r="I62" s="16">
        <f t="shared" si="10"/>
        <v>0</v>
      </c>
      <c r="J62" s="16">
        <f t="shared" si="11"/>
        <v>0</v>
      </c>
    </row>
    <row r="63" spans="2:10" x14ac:dyDescent="0.25">
      <c r="B63" s="63">
        <v>16</v>
      </c>
      <c r="C63" s="15" t="s">
        <v>15</v>
      </c>
      <c r="D63" s="125" t="s">
        <v>172</v>
      </c>
      <c r="E63" s="24">
        <f>18+45.6</f>
        <v>63.6</v>
      </c>
      <c r="F63" s="23" t="s">
        <v>49</v>
      </c>
      <c r="G63" s="136"/>
      <c r="H63" s="136"/>
      <c r="I63" s="16">
        <f t="shared" si="10"/>
        <v>0</v>
      </c>
      <c r="J63" s="16">
        <f t="shared" si="11"/>
        <v>0</v>
      </c>
    </row>
    <row r="64" spans="2:10" ht="40.75" x14ac:dyDescent="0.25">
      <c r="B64" s="63">
        <v>17</v>
      </c>
      <c r="C64" s="15" t="s">
        <v>168</v>
      </c>
      <c r="D64" s="125" t="s">
        <v>167</v>
      </c>
      <c r="E64" s="24">
        <v>82.31</v>
      </c>
      <c r="F64" s="23" t="s">
        <v>49</v>
      </c>
      <c r="G64" s="136"/>
      <c r="H64" s="136"/>
      <c r="I64" s="16">
        <f t="shared" si="10"/>
        <v>0</v>
      </c>
      <c r="J64" s="16">
        <f t="shared" si="11"/>
        <v>0</v>
      </c>
    </row>
    <row r="65" spans="2:10" ht="40.75" x14ac:dyDescent="0.25">
      <c r="B65" s="63">
        <v>18</v>
      </c>
      <c r="C65" s="15" t="s">
        <v>169</v>
      </c>
      <c r="D65" s="125" t="s">
        <v>171</v>
      </c>
      <c r="E65" s="24">
        <v>45.96</v>
      </c>
      <c r="F65" s="23" t="s">
        <v>56</v>
      </c>
      <c r="G65" s="136"/>
      <c r="H65" s="136"/>
      <c r="I65" s="16">
        <f>ROUND(E65*G65, 0)</f>
        <v>0</v>
      </c>
      <c r="J65" s="16">
        <f>ROUND(E65*H65, 0)</f>
        <v>0</v>
      </c>
    </row>
    <row r="66" spans="2:10" ht="27.2" x14ac:dyDescent="0.25">
      <c r="B66" s="63">
        <v>19</v>
      </c>
      <c r="C66" s="15" t="s">
        <v>16</v>
      </c>
      <c r="D66" s="125" t="s">
        <v>166</v>
      </c>
      <c r="E66" s="24">
        <v>12.02</v>
      </c>
      <c r="F66" s="23" t="s">
        <v>49</v>
      </c>
      <c r="G66" s="136"/>
      <c r="H66" s="136"/>
      <c r="I66" s="16">
        <f t="shared" si="10"/>
        <v>0</v>
      </c>
      <c r="J66" s="16">
        <f t="shared" si="11"/>
        <v>0</v>
      </c>
    </row>
    <row r="67" spans="2:10" ht="27.2" x14ac:dyDescent="0.25">
      <c r="B67" s="63">
        <v>20</v>
      </c>
      <c r="C67" s="15" t="s">
        <v>144</v>
      </c>
      <c r="D67" s="125" t="s">
        <v>170</v>
      </c>
      <c r="E67" s="24">
        <v>11.82</v>
      </c>
      <c r="F67" s="23" t="s">
        <v>56</v>
      </c>
      <c r="G67" s="136"/>
      <c r="H67" s="136"/>
      <c r="I67" s="16">
        <f t="shared" ref="I67:I73" si="12">ROUND(E67*G67, 0)</f>
        <v>0</v>
      </c>
      <c r="J67" s="16">
        <f t="shared" ref="J67:J73" si="13">ROUND(E67*H67, 0)</f>
        <v>0</v>
      </c>
    </row>
    <row r="68" spans="2:10" ht="27.2" x14ac:dyDescent="0.2">
      <c r="B68" s="63">
        <v>21</v>
      </c>
      <c r="C68" s="11" t="s">
        <v>17</v>
      </c>
      <c r="D68" s="125" t="s">
        <v>136</v>
      </c>
      <c r="E68" s="12">
        <v>334</v>
      </c>
      <c r="F68" s="13" t="s">
        <v>49</v>
      </c>
      <c r="G68" s="137"/>
      <c r="H68" s="137"/>
      <c r="I68" s="14">
        <f t="shared" si="12"/>
        <v>0</v>
      </c>
      <c r="J68" s="14">
        <f t="shared" si="13"/>
        <v>0</v>
      </c>
    </row>
    <row r="69" spans="2:10" ht="27.2" x14ac:dyDescent="0.2">
      <c r="B69" s="63">
        <v>22</v>
      </c>
      <c r="C69" s="11" t="s">
        <v>137</v>
      </c>
      <c r="D69" s="125" t="s">
        <v>138</v>
      </c>
      <c r="E69" s="12">
        <v>286</v>
      </c>
      <c r="F69" s="13" t="s">
        <v>56</v>
      </c>
      <c r="G69" s="137"/>
      <c r="H69" s="137"/>
      <c r="I69" s="14">
        <f t="shared" si="12"/>
        <v>0</v>
      </c>
      <c r="J69" s="14">
        <f t="shared" si="13"/>
        <v>0</v>
      </c>
    </row>
    <row r="70" spans="2:10" ht="40.75" x14ac:dyDescent="0.2">
      <c r="B70" s="63">
        <v>23</v>
      </c>
      <c r="C70" s="11" t="s">
        <v>32</v>
      </c>
      <c r="D70" s="125" t="s">
        <v>147</v>
      </c>
      <c r="E70" s="12">
        <v>1</v>
      </c>
      <c r="F70" s="13" t="s">
        <v>57</v>
      </c>
      <c r="G70" s="137"/>
      <c r="H70" s="137"/>
      <c r="I70" s="14">
        <f t="shared" si="12"/>
        <v>0</v>
      </c>
      <c r="J70" s="14">
        <f t="shared" si="13"/>
        <v>0</v>
      </c>
    </row>
    <row r="71" spans="2:10" ht="40.75" x14ac:dyDescent="0.25">
      <c r="B71" s="63">
        <v>24</v>
      </c>
      <c r="C71" s="15" t="s">
        <v>19</v>
      </c>
      <c r="D71" s="125" t="s">
        <v>139</v>
      </c>
      <c r="E71" s="24">
        <v>8.1999999999999993</v>
      </c>
      <c r="F71" s="23" t="s">
        <v>49</v>
      </c>
      <c r="G71" s="136"/>
      <c r="H71" s="136"/>
      <c r="I71" s="16">
        <f t="shared" si="12"/>
        <v>0</v>
      </c>
      <c r="J71" s="16">
        <f t="shared" si="13"/>
        <v>0</v>
      </c>
    </row>
    <row r="72" spans="2:10" ht="40.75" x14ac:dyDescent="0.25">
      <c r="B72" s="63">
        <v>25</v>
      </c>
      <c r="C72" s="15" t="s">
        <v>155</v>
      </c>
      <c r="D72" s="125" t="s">
        <v>156</v>
      </c>
      <c r="E72" s="24">
        <v>9.4</v>
      </c>
      <c r="F72" s="23" t="s">
        <v>56</v>
      </c>
      <c r="G72" s="136"/>
      <c r="H72" s="136"/>
      <c r="I72" s="16">
        <f t="shared" si="12"/>
        <v>0</v>
      </c>
      <c r="J72" s="16">
        <f t="shared" si="13"/>
        <v>0</v>
      </c>
    </row>
    <row r="73" spans="2:10" ht="40.75" x14ac:dyDescent="0.25">
      <c r="B73" s="63">
        <v>26</v>
      </c>
      <c r="C73" s="15" t="s">
        <v>20</v>
      </c>
      <c r="D73" s="125" t="s">
        <v>142</v>
      </c>
      <c r="E73" s="24">
        <v>5.9</v>
      </c>
      <c r="F73" s="23" t="s">
        <v>40</v>
      </c>
      <c r="G73" s="136"/>
      <c r="H73" s="136"/>
      <c r="I73" s="16">
        <f t="shared" si="12"/>
        <v>0</v>
      </c>
      <c r="J73" s="16">
        <f t="shared" si="13"/>
        <v>0</v>
      </c>
    </row>
    <row r="74" spans="2:10" ht="54.35" x14ac:dyDescent="0.25">
      <c r="B74" s="63">
        <v>27</v>
      </c>
      <c r="C74" s="15" t="s">
        <v>20</v>
      </c>
      <c r="D74" s="125" t="s">
        <v>141</v>
      </c>
      <c r="E74" s="24">
        <v>29.9</v>
      </c>
      <c r="F74" s="23" t="s">
        <v>40</v>
      </c>
      <c r="G74" s="136"/>
      <c r="H74" s="136"/>
      <c r="I74" s="16">
        <f t="shared" ref="I74:I88" si="14">ROUND(E74*G74, 0)</f>
        <v>0</v>
      </c>
      <c r="J74" s="16">
        <f t="shared" ref="J74:J88" si="15">ROUND(E74*H74, 0)</f>
        <v>0</v>
      </c>
    </row>
    <row r="75" spans="2:10" ht="27.2" x14ac:dyDescent="0.25">
      <c r="B75" s="63">
        <v>28</v>
      </c>
      <c r="C75" s="15" t="s">
        <v>21</v>
      </c>
      <c r="D75" s="125" t="s">
        <v>165</v>
      </c>
      <c r="E75" s="24">
        <v>7.45</v>
      </c>
      <c r="F75" s="23" t="s">
        <v>49</v>
      </c>
      <c r="G75" s="136"/>
      <c r="H75" s="136"/>
      <c r="I75" s="16">
        <f t="shared" si="14"/>
        <v>0</v>
      </c>
      <c r="J75" s="16">
        <f t="shared" si="15"/>
        <v>0</v>
      </c>
    </row>
    <row r="76" spans="2:10" ht="27.2" x14ac:dyDescent="0.25">
      <c r="B76" s="63">
        <v>29</v>
      </c>
      <c r="C76" s="15" t="s">
        <v>22</v>
      </c>
      <c r="D76" s="125" t="s">
        <v>50</v>
      </c>
      <c r="E76" s="24">
        <v>83.7</v>
      </c>
      <c r="F76" s="23" t="s">
        <v>40</v>
      </c>
      <c r="G76" s="136"/>
      <c r="H76" s="136"/>
      <c r="I76" s="16">
        <f t="shared" si="14"/>
        <v>0</v>
      </c>
      <c r="J76" s="16">
        <f t="shared" si="15"/>
        <v>0</v>
      </c>
    </row>
    <row r="77" spans="2:10" ht="27.2" x14ac:dyDescent="0.25">
      <c r="B77" s="63">
        <v>30</v>
      </c>
      <c r="C77" s="15" t="s">
        <v>23</v>
      </c>
      <c r="D77" s="125" t="s">
        <v>51</v>
      </c>
      <c r="E77" s="24">
        <v>47.8</v>
      </c>
      <c r="F77" s="23" t="s">
        <v>40</v>
      </c>
      <c r="G77" s="136"/>
      <c r="H77" s="136"/>
      <c r="I77" s="16">
        <f t="shared" si="14"/>
        <v>0</v>
      </c>
      <c r="J77" s="16">
        <f t="shared" si="15"/>
        <v>0</v>
      </c>
    </row>
    <row r="78" spans="2:10" ht="27.2" x14ac:dyDescent="0.25">
      <c r="B78" s="63">
        <v>31</v>
      </c>
      <c r="C78" s="15" t="s">
        <v>24</v>
      </c>
      <c r="D78" s="125" t="s">
        <v>52</v>
      </c>
      <c r="E78" s="24">
        <v>115.58</v>
      </c>
      <c r="F78" s="23" t="s">
        <v>40</v>
      </c>
      <c r="G78" s="136"/>
      <c r="H78" s="136"/>
      <c r="I78" s="16">
        <f t="shared" si="14"/>
        <v>0</v>
      </c>
      <c r="J78" s="16">
        <f t="shared" si="15"/>
        <v>0</v>
      </c>
    </row>
    <row r="79" spans="2:10" ht="27.2" x14ac:dyDescent="0.25">
      <c r="B79" s="63">
        <v>32</v>
      </c>
      <c r="C79" s="15" t="s">
        <v>25</v>
      </c>
      <c r="D79" s="125" t="s">
        <v>143</v>
      </c>
      <c r="E79" s="24">
        <v>9.6</v>
      </c>
      <c r="F79" s="23" t="s">
        <v>40</v>
      </c>
      <c r="G79" s="136"/>
      <c r="H79" s="136"/>
      <c r="I79" s="16">
        <f t="shared" si="14"/>
        <v>0</v>
      </c>
      <c r="J79" s="16">
        <f t="shared" si="15"/>
        <v>0</v>
      </c>
    </row>
    <row r="80" spans="2:10" x14ac:dyDescent="0.25">
      <c r="B80" s="63">
        <v>33</v>
      </c>
      <c r="C80" s="15" t="s">
        <v>26</v>
      </c>
      <c r="D80" s="125" t="s">
        <v>53</v>
      </c>
      <c r="E80" s="24">
        <v>9</v>
      </c>
      <c r="F80" s="23" t="s">
        <v>36</v>
      </c>
      <c r="G80" s="136"/>
      <c r="H80" s="136"/>
      <c r="I80" s="16">
        <f t="shared" si="14"/>
        <v>0</v>
      </c>
      <c r="J80" s="16">
        <f t="shared" si="15"/>
        <v>0</v>
      </c>
    </row>
    <row r="81" spans="2:10" x14ac:dyDescent="0.25">
      <c r="B81" s="63">
        <v>34</v>
      </c>
      <c r="C81" s="15" t="s">
        <v>27</v>
      </c>
      <c r="D81" s="125" t="s">
        <v>54</v>
      </c>
      <c r="E81" s="24">
        <v>18</v>
      </c>
      <c r="F81" s="23" t="s">
        <v>49</v>
      </c>
      <c r="G81" s="136"/>
      <c r="H81" s="136"/>
      <c r="I81" s="16">
        <f t="shared" si="14"/>
        <v>0</v>
      </c>
      <c r="J81" s="16">
        <f t="shared" si="15"/>
        <v>0</v>
      </c>
    </row>
    <row r="82" spans="2:10" ht="67.95" x14ac:dyDescent="0.25">
      <c r="B82" s="63">
        <v>35</v>
      </c>
      <c r="C82" s="15" t="s">
        <v>158</v>
      </c>
      <c r="D82" s="125" t="s">
        <v>157</v>
      </c>
      <c r="E82" s="24">
        <v>49.22</v>
      </c>
      <c r="F82" s="23" t="s">
        <v>55</v>
      </c>
      <c r="G82" s="136"/>
      <c r="H82" s="136"/>
      <c r="I82" s="16">
        <f t="shared" si="14"/>
        <v>0</v>
      </c>
      <c r="J82" s="16">
        <f t="shared" si="15"/>
        <v>0</v>
      </c>
    </row>
    <row r="83" spans="2:10" ht="27.2" x14ac:dyDescent="0.25">
      <c r="B83" s="63">
        <v>36</v>
      </c>
      <c r="C83" s="15" t="s">
        <v>28</v>
      </c>
      <c r="D83" s="125" t="s">
        <v>150</v>
      </c>
      <c r="E83" s="24">
        <v>0.88</v>
      </c>
      <c r="F83" s="23" t="s">
        <v>49</v>
      </c>
      <c r="G83" s="136"/>
      <c r="H83" s="136"/>
      <c r="I83" s="16">
        <f t="shared" si="14"/>
        <v>0</v>
      </c>
      <c r="J83" s="16">
        <f t="shared" si="15"/>
        <v>0</v>
      </c>
    </row>
    <row r="84" spans="2:10" ht="27.2" x14ac:dyDescent="0.25">
      <c r="B84" s="63">
        <v>37</v>
      </c>
      <c r="C84" s="15" t="s">
        <v>32</v>
      </c>
      <c r="D84" s="125" t="s">
        <v>145</v>
      </c>
      <c r="E84" s="24">
        <v>1</v>
      </c>
      <c r="F84" s="23" t="s">
        <v>39</v>
      </c>
      <c r="G84" s="136"/>
      <c r="H84" s="136"/>
      <c r="I84" s="16">
        <f>ROUND(E84*G84, 0)</f>
        <v>0</v>
      </c>
      <c r="J84" s="16">
        <f>ROUND(E84*H84, 0)</f>
        <v>0</v>
      </c>
    </row>
    <row r="85" spans="2:10" ht="27.2" x14ac:dyDescent="0.25">
      <c r="B85" s="63">
        <v>38</v>
      </c>
      <c r="C85" s="15" t="s">
        <v>32</v>
      </c>
      <c r="D85" s="125" t="s">
        <v>146</v>
      </c>
      <c r="E85" s="24">
        <v>1</v>
      </c>
      <c r="F85" s="23" t="s">
        <v>39</v>
      </c>
      <c r="G85" s="136"/>
      <c r="H85" s="136"/>
      <c r="I85" s="16">
        <f>ROUND(E85*G85, 0)</f>
        <v>0</v>
      </c>
      <c r="J85" s="16">
        <f>ROUND(E85*H85, 0)</f>
        <v>0</v>
      </c>
    </row>
    <row r="86" spans="2:10" ht="27.2" x14ac:dyDescent="0.25">
      <c r="B86" s="63">
        <v>39</v>
      </c>
      <c r="C86" s="15" t="s">
        <v>29</v>
      </c>
      <c r="D86" s="125" t="s">
        <v>160</v>
      </c>
      <c r="E86" s="24">
        <v>6</v>
      </c>
      <c r="F86" s="23" t="s">
        <v>40</v>
      </c>
      <c r="G86" s="136"/>
      <c r="H86" s="136"/>
      <c r="I86" s="16">
        <f t="shared" si="14"/>
        <v>0</v>
      </c>
      <c r="J86" s="16">
        <f t="shared" si="15"/>
        <v>0</v>
      </c>
    </row>
    <row r="87" spans="2:10" x14ac:dyDescent="0.25">
      <c r="B87" s="63">
        <v>40</v>
      </c>
      <c r="C87" s="15" t="s">
        <v>159</v>
      </c>
      <c r="D87" s="125" t="s">
        <v>140</v>
      </c>
      <c r="E87" s="24">
        <v>55.25</v>
      </c>
      <c r="F87" s="23" t="s">
        <v>56</v>
      </c>
      <c r="G87" s="136"/>
      <c r="H87" s="136"/>
      <c r="I87" s="16">
        <f t="shared" si="14"/>
        <v>0</v>
      </c>
      <c r="J87" s="16">
        <f t="shared" si="15"/>
        <v>0</v>
      </c>
    </row>
    <row r="88" spans="2:10" ht="27.2" x14ac:dyDescent="0.25">
      <c r="B88" s="63">
        <v>41</v>
      </c>
      <c r="C88" s="15" t="s">
        <v>30</v>
      </c>
      <c r="D88" s="125" t="s">
        <v>161</v>
      </c>
      <c r="E88" s="24">
        <v>7.7</v>
      </c>
      <c r="F88" s="23" t="s">
        <v>40</v>
      </c>
      <c r="G88" s="136"/>
      <c r="H88" s="136"/>
      <c r="I88" s="16">
        <f t="shared" si="14"/>
        <v>0</v>
      </c>
      <c r="J88" s="16">
        <f t="shared" si="15"/>
        <v>0</v>
      </c>
    </row>
    <row r="89" spans="2:10" ht="27.2" x14ac:dyDescent="0.25">
      <c r="B89" s="63">
        <v>42</v>
      </c>
      <c r="C89" s="15" t="s">
        <v>31</v>
      </c>
      <c r="D89" s="125" t="s">
        <v>164</v>
      </c>
      <c r="E89" s="24">
        <v>33.9</v>
      </c>
      <c r="F89" s="23" t="s">
        <v>40</v>
      </c>
      <c r="G89" s="136"/>
      <c r="H89" s="136"/>
      <c r="I89" s="16">
        <f t="shared" ref="I89:I94" si="16">ROUND(E89*G89, 0)</f>
        <v>0</v>
      </c>
      <c r="J89" s="16">
        <f t="shared" ref="J89:J94" si="17">ROUND(E89*H89, 0)</f>
        <v>0</v>
      </c>
    </row>
    <row r="90" spans="2:10" ht="27.2" x14ac:dyDescent="0.25">
      <c r="B90" s="63">
        <v>43</v>
      </c>
      <c r="C90" s="15" t="s">
        <v>32</v>
      </c>
      <c r="D90" s="125" t="s">
        <v>162</v>
      </c>
      <c r="E90" s="23">
        <v>2</v>
      </c>
      <c r="F90" s="23" t="s">
        <v>39</v>
      </c>
      <c r="G90" s="136"/>
      <c r="H90" s="136"/>
      <c r="I90" s="16">
        <f t="shared" si="16"/>
        <v>0</v>
      </c>
      <c r="J90" s="16">
        <f t="shared" si="17"/>
        <v>0</v>
      </c>
    </row>
    <row r="91" spans="2:10" ht="27.2" x14ac:dyDescent="0.25">
      <c r="B91" s="63">
        <v>44</v>
      </c>
      <c r="C91" s="15" t="s">
        <v>117</v>
      </c>
      <c r="D91" s="125" t="s">
        <v>163</v>
      </c>
      <c r="E91" s="23">
        <v>3</v>
      </c>
      <c r="F91" s="23" t="s">
        <v>39</v>
      </c>
      <c r="G91" s="136"/>
      <c r="H91" s="136"/>
      <c r="I91" s="16">
        <f t="shared" si="16"/>
        <v>0</v>
      </c>
      <c r="J91" s="16">
        <f t="shared" si="17"/>
        <v>0</v>
      </c>
    </row>
    <row r="92" spans="2:10" ht="40.75" x14ac:dyDescent="0.25">
      <c r="B92" s="63">
        <v>45</v>
      </c>
      <c r="C92" s="15" t="s">
        <v>4</v>
      </c>
      <c r="D92" s="125" t="s">
        <v>178</v>
      </c>
      <c r="E92" s="24">
        <v>530</v>
      </c>
      <c r="F92" s="23" t="s">
        <v>48</v>
      </c>
      <c r="G92" s="136"/>
      <c r="H92" s="136"/>
      <c r="I92" s="16">
        <f t="shared" si="16"/>
        <v>0</v>
      </c>
      <c r="J92" s="16">
        <f t="shared" si="17"/>
        <v>0</v>
      </c>
    </row>
    <row r="93" spans="2:10" ht="40.75" x14ac:dyDescent="0.25">
      <c r="B93" s="63">
        <v>46</v>
      </c>
      <c r="C93" s="15" t="s">
        <v>3</v>
      </c>
      <c r="D93" s="125" t="s">
        <v>179</v>
      </c>
      <c r="E93" s="24">
        <v>530</v>
      </c>
      <c r="F93" s="23" t="s">
        <v>48</v>
      </c>
      <c r="G93" s="136"/>
      <c r="H93" s="136"/>
      <c r="I93" s="16">
        <f t="shared" si="16"/>
        <v>0</v>
      </c>
      <c r="J93" s="16">
        <f t="shared" si="17"/>
        <v>0</v>
      </c>
    </row>
    <row r="94" spans="2:10" ht="27.2" x14ac:dyDescent="0.25">
      <c r="B94" s="63">
        <v>47</v>
      </c>
      <c r="C94" s="15" t="s">
        <v>32</v>
      </c>
      <c r="D94" s="125" t="s">
        <v>176</v>
      </c>
      <c r="E94" s="24">
        <v>1</v>
      </c>
      <c r="F94" s="23" t="s">
        <v>57</v>
      </c>
      <c r="G94" s="136"/>
      <c r="H94" s="136"/>
      <c r="I94" s="16">
        <f t="shared" si="16"/>
        <v>0</v>
      </c>
      <c r="J94" s="16">
        <f t="shared" si="17"/>
        <v>0</v>
      </c>
    </row>
    <row r="95" spans="2:10" ht="12.9" x14ac:dyDescent="0.2">
      <c r="B95" s="138"/>
      <c r="C95" s="139"/>
      <c r="D95" s="140" t="s">
        <v>199</v>
      </c>
      <c r="E95" s="141"/>
      <c r="F95" s="142"/>
      <c r="G95" s="146"/>
      <c r="H95" s="147"/>
      <c r="I95" s="145">
        <f>SUM(I48:I94)</f>
        <v>0</v>
      </c>
      <c r="J95" s="145">
        <f>SUM(J48:J94)</f>
        <v>0</v>
      </c>
    </row>
    <row r="97" spans="2:10" s="116" customFormat="1" ht="12.9" x14ac:dyDescent="0.2">
      <c r="B97" s="117"/>
      <c r="C97" s="118"/>
      <c r="D97" s="177"/>
      <c r="E97" s="177"/>
      <c r="F97" s="177"/>
      <c r="G97" s="177"/>
      <c r="H97" s="177"/>
      <c r="I97" s="120"/>
      <c r="J97" s="120"/>
    </row>
    <row r="163" spans="2:10" ht="135.85" x14ac:dyDescent="0.25">
      <c r="B163" s="110">
        <v>24</v>
      </c>
      <c r="C163" s="111" t="s">
        <v>32</v>
      </c>
      <c r="D163" s="129" t="s">
        <v>111</v>
      </c>
      <c r="E163" s="112">
        <v>1</v>
      </c>
      <c r="F163" s="113" t="s">
        <v>57</v>
      </c>
      <c r="G163" s="114"/>
      <c r="H163" s="114"/>
      <c r="I163" s="114"/>
      <c r="J163" s="114"/>
    </row>
    <row r="164" spans="2:10" ht="108.7" x14ac:dyDescent="0.25">
      <c r="B164" s="110">
        <v>25</v>
      </c>
      <c r="C164" s="111" t="s">
        <v>32</v>
      </c>
      <c r="D164" s="129" t="s">
        <v>112</v>
      </c>
      <c r="E164" s="112">
        <v>1</v>
      </c>
      <c r="F164" s="113" t="s">
        <v>57</v>
      </c>
      <c r="G164" s="114"/>
      <c r="H164" s="114"/>
      <c r="I164" s="114"/>
      <c r="J164" s="114"/>
    </row>
    <row r="165" spans="2:10" ht="108.7" x14ac:dyDescent="0.25">
      <c r="B165" s="110">
        <v>26</v>
      </c>
      <c r="C165" s="111" t="s">
        <v>32</v>
      </c>
      <c r="D165" s="129" t="s">
        <v>113</v>
      </c>
      <c r="E165" s="112">
        <v>1</v>
      </c>
      <c r="F165" s="113" t="s">
        <v>57</v>
      </c>
      <c r="G165" s="114"/>
      <c r="H165" s="114"/>
      <c r="I165" s="114"/>
      <c r="J165" s="114"/>
    </row>
    <row r="166" spans="2:10" ht="40.75" x14ac:dyDescent="0.25">
      <c r="B166" s="30">
        <v>27</v>
      </c>
      <c r="C166" s="72" t="s">
        <v>4</v>
      </c>
      <c r="D166" s="130" t="s">
        <v>105</v>
      </c>
      <c r="E166" s="107">
        <v>0</v>
      </c>
      <c r="F166" s="108" t="s">
        <v>48</v>
      </c>
      <c r="G166" s="109">
        <v>0</v>
      </c>
      <c r="H166" s="109">
        <v>1350</v>
      </c>
      <c r="I166" s="109">
        <f>ROUND(E166*G166, 0)</f>
        <v>0</v>
      </c>
      <c r="J166" s="109">
        <f>ROUND(E166*H166, 0)</f>
        <v>0</v>
      </c>
    </row>
    <row r="167" spans="2:10" ht="27.2" x14ac:dyDescent="0.25">
      <c r="B167" s="30">
        <v>28</v>
      </c>
      <c r="C167" s="72" t="s">
        <v>3</v>
      </c>
      <c r="D167" s="130" t="s">
        <v>106</v>
      </c>
      <c r="E167" s="107">
        <v>0</v>
      </c>
      <c r="F167" s="108" t="s">
        <v>48</v>
      </c>
      <c r="G167" s="109">
        <v>0</v>
      </c>
      <c r="H167" s="109">
        <v>7600</v>
      </c>
      <c r="I167" s="109">
        <f>ROUND(E167*G167, 0)</f>
        <v>0</v>
      </c>
      <c r="J167" s="109">
        <f>ROUND(E167*H167, 0)</f>
        <v>0</v>
      </c>
    </row>
    <row r="168" spans="2:10" ht="27.2" x14ac:dyDescent="0.25">
      <c r="B168" s="73"/>
      <c r="C168" s="72" t="s">
        <v>32</v>
      </c>
      <c r="D168" s="131" t="s">
        <v>122</v>
      </c>
      <c r="E168" s="112">
        <v>1</v>
      </c>
      <c r="F168" s="113" t="s">
        <v>57</v>
      </c>
      <c r="G168" s="114"/>
      <c r="H168" s="114"/>
      <c r="I168" s="114"/>
      <c r="J168" s="114"/>
    </row>
    <row r="169" spans="2:10" ht="12.9" x14ac:dyDescent="0.2">
      <c r="B169" s="31"/>
      <c r="C169" s="17"/>
      <c r="D169" s="128" t="s">
        <v>107</v>
      </c>
      <c r="E169" s="18"/>
      <c r="F169" s="19"/>
      <c r="G169" s="20"/>
      <c r="H169" s="35"/>
      <c r="I169" s="21">
        <f>SUM(I52:I168)</f>
        <v>0</v>
      </c>
      <c r="J169" s="21">
        <f>SUM(J52:J168)</f>
        <v>0</v>
      </c>
    </row>
    <row r="170" spans="2:10" x14ac:dyDescent="0.25">
      <c r="B170" s="32"/>
      <c r="E170" s="22"/>
    </row>
    <row r="171" spans="2:10" x14ac:dyDescent="0.25">
      <c r="B171" s="32"/>
      <c r="E171" s="22"/>
    </row>
    <row r="173" spans="2:10" ht="54.35" x14ac:dyDescent="0.25">
      <c r="B173" s="30">
        <v>1</v>
      </c>
      <c r="C173" s="7" t="s">
        <v>6</v>
      </c>
      <c r="D173" s="132" t="s">
        <v>123</v>
      </c>
      <c r="E173" s="8">
        <v>0</v>
      </c>
      <c r="F173" s="9" t="s">
        <v>48</v>
      </c>
      <c r="G173" s="10">
        <v>0</v>
      </c>
      <c r="H173" s="10">
        <v>9340</v>
      </c>
      <c r="I173" s="10">
        <f>ROUND(E173*G173, 0)</f>
        <v>0</v>
      </c>
      <c r="J173" s="10">
        <f>ROUND(E173*H173, 0)</f>
        <v>0</v>
      </c>
    </row>
    <row r="174" spans="2:10" ht="40.75" x14ac:dyDescent="0.25">
      <c r="B174" s="30">
        <v>11</v>
      </c>
      <c r="C174" s="7" t="s">
        <v>18</v>
      </c>
      <c r="D174" s="126" t="s">
        <v>104</v>
      </c>
      <c r="E174" s="8">
        <v>0</v>
      </c>
      <c r="F174" s="9" t="s">
        <v>49</v>
      </c>
      <c r="G174" s="10">
        <v>0</v>
      </c>
      <c r="H174" s="10">
        <v>880</v>
      </c>
      <c r="I174" s="10">
        <f>ROUND(E174*G174, 0)</f>
        <v>0</v>
      </c>
      <c r="J174" s="10">
        <f>ROUND(E174*H174, 0)</f>
        <v>0</v>
      </c>
    </row>
    <row r="175" spans="2:10" ht="67.95" x14ac:dyDescent="0.25">
      <c r="B175" s="30">
        <v>22</v>
      </c>
      <c r="C175" s="15" t="s">
        <v>33</v>
      </c>
      <c r="D175" s="125" t="s">
        <v>115</v>
      </c>
      <c r="E175" s="24">
        <v>0</v>
      </c>
      <c r="F175" s="23" t="s">
        <v>48</v>
      </c>
      <c r="G175" s="16">
        <v>0</v>
      </c>
      <c r="H175" s="16">
        <v>7850</v>
      </c>
      <c r="I175" s="16">
        <f>ROUND(E175*G175, 0)</f>
        <v>0</v>
      </c>
      <c r="J175" s="16">
        <f>ROUND(E175*H175, 0)</f>
        <v>0</v>
      </c>
    </row>
    <row r="176" spans="2:10" ht="40.75" x14ac:dyDescent="0.25">
      <c r="B176" s="30">
        <v>23</v>
      </c>
      <c r="C176" s="7" t="s">
        <v>34</v>
      </c>
      <c r="D176" s="126" t="s">
        <v>108</v>
      </c>
      <c r="E176" s="8">
        <v>0</v>
      </c>
      <c r="F176" s="9" t="s">
        <v>48</v>
      </c>
      <c r="G176" s="10">
        <v>0</v>
      </c>
      <c r="H176" s="10">
        <v>2240</v>
      </c>
      <c r="I176" s="10">
        <f>ROUND(E176*G176, 0)</f>
        <v>0</v>
      </c>
      <c r="J176" s="10">
        <f>ROUND(E176*H176, 0)</f>
        <v>0</v>
      </c>
    </row>
    <row r="177" spans="3:10" ht="40.75" x14ac:dyDescent="0.25">
      <c r="C177" s="7" t="s">
        <v>18</v>
      </c>
      <c r="D177" s="126" t="s">
        <v>67</v>
      </c>
      <c r="E177" s="8">
        <v>0</v>
      </c>
      <c r="F177" s="9" t="s">
        <v>49</v>
      </c>
      <c r="G177" s="10">
        <v>0</v>
      </c>
      <c r="H177" s="10">
        <v>880</v>
      </c>
      <c r="I177" s="10">
        <f>ROUND(E177*G177, 0)</f>
        <v>0</v>
      </c>
      <c r="J177" s="10">
        <f>ROUND(E177*H177, 0)</f>
        <v>0</v>
      </c>
    </row>
  </sheetData>
  <sheetProtection algorithmName="SHA-512" hashValue="2XOeYvlV0nAL+121ft1whYLYwLBOQ/GppUxTvudVVpNi3hx3uLbtC9wFbQ1Y0uAKopeF8XFUvNGatai6DQHVFg==" saltValue="0L0ngEdG4o5swgkUiBjcTg==" spinCount="100000" sheet="1" objects="1" scenarios="1" formatCells="0"/>
  <mergeCells count="11">
    <mergeCell ref="B12:J12"/>
    <mergeCell ref="B47:J47"/>
    <mergeCell ref="D97:H97"/>
    <mergeCell ref="B2:J2"/>
    <mergeCell ref="B3:J3"/>
    <mergeCell ref="B4:J4"/>
    <mergeCell ref="B5:J5"/>
    <mergeCell ref="B6:J6"/>
    <mergeCell ref="B11:J11"/>
    <mergeCell ref="B34:J34"/>
    <mergeCell ref="D43:H43"/>
  </mergeCells>
  <phoneticPr fontId="0" type="noConversion"/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2" manualBreakCount="2">
    <brk id="42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ELŐLAP</vt:lpstr>
      <vt:lpstr>általános leírás</vt:lpstr>
      <vt:lpstr>Bontás főösszesítő</vt:lpstr>
      <vt:lpstr>I-II. ütem bontás kv</vt:lpstr>
      <vt:lpstr>'I-II. ütem bontás kv'!Nyomtatási_cím</vt:lpstr>
      <vt:lpstr>'általános leírás'!Nyomtatási_terület</vt:lpstr>
      <vt:lpstr>ELŐLAP!Nyomtatási_terület</vt:lpstr>
      <vt:lpstr>'I-II. ütem bontás kv'!Nyomtatási_terület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Szöllősi Erika</cp:lastModifiedBy>
  <cp:lastPrinted>2016-07-22T11:13:00Z</cp:lastPrinted>
  <dcterms:created xsi:type="dcterms:W3CDTF">2013-09-17T20:12:32Z</dcterms:created>
  <dcterms:modified xsi:type="dcterms:W3CDTF">2016-08-23T12:00:10Z</dcterms:modified>
</cp:coreProperties>
</file>